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harts/chart1.xml" ContentType="application/vnd.openxmlformats-officedocument.drawingml.chart+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011"/>
  <workbookPr/>
  <mc:AlternateContent xmlns:mc="http://schemas.openxmlformats.org/markup-compatibility/2006">
    <mc:Choice Requires="x15">
      <x15ac:absPath xmlns:x15ac="http://schemas.microsoft.com/office/spreadsheetml/2010/11/ac" url="/Users/Unir/Desktop/"/>
    </mc:Choice>
  </mc:AlternateContent>
  <bookViews>
    <workbookView xWindow="0" yWindow="460" windowWidth="22620" windowHeight="11840" tabRatio="774" firstSheet="6" activeTab="8"/>
  </bookViews>
  <sheets>
    <sheet name="INFO" sheetId="6" r:id="rId1"/>
    <sheet name="INVERSIONES" sheetId="1" r:id="rId2"/>
    <sheet name="FINANCIACION" sheetId="2" r:id="rId3"/>
    <sheet name="PRODUCTOS" sheetId="8" r:id="rId4"/>
    <sheet name="GASTOS" sheetId="9" r:id="rId5"/>
    <sheet name="RESULTADOS" sheetId="3" r:id="rId6"/>
    <sheet name="TESORERIA" sheetId="5" r:id="rId7"/>
    <sheet name="BALANCE" sheetId="10" r:id="rId8"/>
    <sheet name="ANALISIS" sheetId="7" r:id="rId9"/>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7" i="1" l="1"/>
  <c r="E27" i="1"/>
  <c r="F27" i="1"/>
  <c r="G27" i="1"/>
  <c r="H27" i="1"/>
  <c r="I27" i="1"/>
  <c r="D23" i="1"/>
  <c r="E23" i="1"/>
  <c r="F23" i="1"/>
  <c r="G23" i="1"/>
  <c r="H23" i="1"/>
  <c r="D26" i="1"/>
  <c r="E21" i="2"/>
  <c r="E27" i="2"/>
  <c r="C22" i="10"/>
  <c r="C19" i="10"/>
  <c r="E26" i="1"/>
  <c r="F26" i="1"/>
  <c r="G26" i="1"/>
  <c r="H26" i="1"/>
  <c r="I26" i="1"/>
  <c r="L10" i="1"/>
  <c r="D7" i="8"/>
  <c r="E28" i="9"/>
  <c r="F30" i="2"/>
  <c r="F35" i="2"/>
  <c r="C19" i="3"/>
  <c r="E7" i="8"/>
  <c r="F28" i="9"/>
  <c r="G28" i="9"/>
  <c r="H28" i="9"/>
  <c r="I28" i="9"/>
  <c r="G30" i="2"/>
  <c r="F7" i="8"/>
  <c r="H30" i="2"/>
  <c r="H32" i="2"/>
  <c r="G7" i="8"/>
  <c r="H6" i="9"/>
  <c r="I30" i="2"/>
  <c r="I32" i="2"/>
  <c r="H7" i="8"/>
  <c r="J30" i="2"/>
  <c r="J32" i="2"/>
  <c r="J34" i="2"/>
  <c r="D24" i="1"/>
  <c r="E24" i="1"/>
  <c r="F24" i="1"/>
  <c r="D25" i="1"/>
  <c r="E25" i="1"/>
  <c r="F25" i="1"/>
  <c r="G25" i="1"/>
  <c r="H25" i="1"/>
  <c r="I25" i="1"/>
  <c r="F38" i="2"/>
  <c r="F43" i="2"/>
  <c r="C14" i="5"/>
  <c r="G39" i="2"/>
  <c r="G38" i="2"/>
  <c r="H40" i="2"/>
  <c r="H39" i="2"/>
  <c r="H38" i="2"/>
  <c r="I41" i="2"/>
  <c r="I40" i="2"/>
  <c r="I39" i="2"/>
  <c r="I38" i="2"/>
  <c r="J42" i="2"/>
  <c r="J41" i="2"/>
  <c r="J40" i="2"/>
  <c r="J39" i="2"/>
  <c r="J38" i="2"/>
  <c r="E43" i="2"/>
  <c r="G31" i="2"/>
  <c r="H31" i="2"/>
  <c r="I33" i="2"/>
  <c r="I31" i="2"/>
  <c r="J33" i="2"/>
  <c r="J31" i="2"/>
  <c r="E35" i="2"/>
  <c r="F22" i="2"/>
  <c r="F21" i="2"/>
  <c r="F27" i="2"/>
  <c r="D22" i="10"/>
  <c r="G23" i="2"/>
  <c r="G22" i="2"/>
  <c r="H22" i="2"/>
  <c r="I22" i="2"/>
  <c r="J22" i="2"/>
  <c r="H24" i="2"/>
  <c r="H23" i="2"/>
  <c r="I23" i="2"/>
  <c r="J23" i="2"/>
  <c r="I25" i="2"/>
  <c r="I24" i="2"/>
  <c r="J24" i="2"/>
  <c r="J26" i="2"/>
  <c r="J25" i="2"/>
  <c r="L8" i="1"/>
  <c r="L9" i="1"/>
  <c r="L11" i="1"/>
  <c r="L12" i="1"/>
  <c r="L7" i="1"/>
  <c r="D28" i="1"/>
  <c r="E28" i="1"/>
  <c r="D41" i="1"/>
  <c r="D42" i="1"/>
  <c r="D43" i="1"/>
  <c r="D44" i="1"/>
  <c r="D45" i="1"/>
  <c r="D46" i="1"/>
  <c r="D47" i="1"/>
  <c r="E51" i="8"/>
  <c r="E54" i="8"/>
  <c r="E57" i="8"/>
  <c r="E60" i="8"/>
  <c r="E63" i="8"/>
  <c r="E10" i="8"/>
  <c r="E13" i="8"/>
  <c r="E16" i="8"/>
  <c r="E19" i="8"/>
  <c r="C6" i="5"/>
  <c r="D51" i="8"/>
  <c r="D67" i="8"/>
  <c r="D72" i="8"/>
  <c r="D10" i="8"/>
  <c r="D13" i="8"/>
  <c r="D16" i="8"/>
  <c r="D19" i="8"/>
  <c r="D29" i="8"/>
  <c r="D32" i="8"/>
  <c r="D35" i="8"/>
  <c r="D38" i="8"/>
  <c r="D41" i="8"/>
  <c r="E6" i="9"/>
  <c r="E18" i="9"/>
  <c r="F18" i="9"/>
  <c r="E23" i="9"/>
  <c r="E24" i="9"/>
  <c r="F24" i="9"/>
  <c r="G24" i="9"/>
  <c r="H24" i="9"/>
  <c r="I24" i="9"/>
  <c r="E25" i="9"/>
  <c r="F25" i="9"/>
  <c r="G25" i="9"/>
  <c r="H25" i="9"/>
  <c r="I25" i="9"/>
  <c r="E26" i="9"/>
  <c r="F26" i="9"/>
  <c r="G26" i="9"/>
  <c r="H26" i="9"/>
  <c r="I26" i="9"/>
  <c r="E27" i="9"/>
  <c r="F27" i="9"/>
  <c r="G27" i="9"/>
  <c r="H27" i="9"/>
  <c r="I27" i="9"/>
  <c r="E29" i="9"/>
  <c r="F29" i="9"/>
  <c r="G29" i="9"/>
  <c r="H29" i="9"/>
  <c r="I29" i="9"/>
  <c r="E30" i="9"/>
  <c r="F30" i="9"/>
  <c r="G30" i="9"/>
  <c r="H30" i="9"/>
  <c r="I30" i="9"/>
  <c r="E13" i="1"/>
  <c r="C15" i="5"/>
  <c r="C9" i="5"/>
  <c r="C10" i="5"/>
  <c r="E29" i="8"/>
  <c r="E32" i="8"/>
  <c r="E35" i="8"/>
  <c r="E38" i="8"/>
  <c r="E41" i="8"/>
  <c r="F6" i="9"/>
  <c r="F13" i="9"/>
  <c r="F14" i="9"/>
  <c r="D13" i="3"/>
  <c r="F13" i="1"/>
  <c r="D15" i="5"/>
  <c r="D9" i="5"/>
  <c r="D10" i="5"/>
  <c r="D54" i="8"/>
  <c r="D57" i="8"/>
  <c r="D60" i="8"/>
  <c r="D63" i="8"/>
  <c r="F29" i="8"/>
  <c r="F32" i="8"/>
  <c r="F35" i="8"/>
  <c r="F38" i="8"/>
  <c r="F41" i="8"/>
  <c r="F51" i="8"/>
  <c r="F67" i="8"/>
  <c r="F72" i="8"/>
  <c r="G29" i="8"/>
  <c r="G32" i="8"/>
  <c r="G35" i="8"/>
  <c r="G38" i="8"/>
  <c r="G41" i="8"/>
  <c r="G51" i="8"/>
  <c r="H51" i="8"/>
  <c r="H67" i="8"/>
  <c r="H72" i="8"/>
  <c r="H29" i="8"/>
  <c r="H32" i="8"/>
  <c r="H35" i="8"/>
  <c r="H38" i="8"/>
  <c r="H41" i="8"/>
  <c r="F10" i="8"/>
  <c r="F13" i="8"/>
  <c r="F16" i="8"/>
  <c r="F19" i="8"/>
  <c r="G10" i="8"/>
  <c r="G13" i="8"/>
  <c r="G16" i="8"/>
  <c r="G19" i="8"/>
  <c r="H10" i="8"/>
  <c r="H13" i="8"/>
  <c r="H16" i="8"/>
  <c r="H19" i="8"/>
  <c r="D2" i="7"/>
  <c r="C2" i="10"/>
  <c r="E2" i="2"/>
  <c r="C2" i="5"/>
  <c r="C2" i="3"/>
  <c r="C2" i="9"/>
  <c r="D2" i="8"/>
  <c r="D2" i="1"/>
  <c r="D13" i="1"/>
  <c r="D17" i="1"/>
  <c r="D18" i="1"/>
  <c r="E12" i="2"/>
  <c r="E10" i="2"/>
  <c r="E13" i="2"/>
  <c r="D14" i="2"/>
  <c r="C27" i="10"/>
  <c r="C11" i="10"/>
  <c r="C13" i="10"/>
  <c r="D7" i="7"/>
  <c r="G10" i="2"/>
  <c r="G13" i="2"/>
  <c r="H10" i="2"/>
  <c r="H13" i="2"/>
  <c r="I10" i="2"/>
  <c r="I13" i="2"/>
  <c r="J10" i="2"/>
  <c r="J13" i="2"/>
  <c r="F10" i="2"/>
  <c r="F13" i="2"/>
  <c r="G13" i="1"/>
  <c r="G18" i="1"/>
  <c r="H12" i="2"/>
  <c r="H13" i="1"/>
  <c r="H18" i="1"/>
  <c r="I12" i="2"/>
  <c r="I13" i="1"/>
  <c r="I18" i="1"/>
  <c r="J12" i="2"/>
  <c r="E18" i="1"/>
  <c r="F12" i="2"/>
  <c r="G6" i="9"/>
  <c r="E9" i="5"/>
  <c r="E10" i="5"/>
  <c r="F9" i="5"/>
  <c r="F10" i="5"/>
  <c r="I6" i="9"/>
  <c r="I13" i="9"/>
  <c r="G9" i="5"/>
  <c r="G10" i="5"/>
  <c r="D38" i="1"/>
  <c r="C8" i="10"/>
  <c r="B71" i="8"/>
  <c r="B70" i="8"/>
  <c r="B69" i="8"/>
  <c r="B68" i="8"/>
  <c r="B67" i="8"/>
  <c r="B42" i="1"/>
  <c r="B43" i="1"/>
  <c r="B44" i="1"/>
  <c r="B45" i="1"/>
  <c r="B46" i="1"/>
  <c r="B41" i="1"/>
  <c r="B33" i="1"/>
  <c r="B34" i="1"/>
  <c r="B35" i="1"/>
  <c r="B36" i="1"/>
  <c r="B37" i="1"/>
  <c r="B32" i="1"/>
  <c r="B24" i="1"/>
  <c r="B25" i="1"/>
  <c r="B26" i="1"/>
  <c r="B27" i="1"/>
  <c r="B28" i="1"/>
  <c r="B23" i="1"/>
  <c r="H54" i="8"/>
  <c r="H57" i="8"/>
  <c r="H60" i="8"/>
  <c r="H63" i="8"/>
  <c r="F54" i="8"/>
  <c r="F57" i="8"/>
  <c r="F60" i="8"/>
  <c r="F63" i="8"/>
  <c r="F64" i="8"/>
  <c r="F11" i="10"/>
  <c r="G54" i="8"/>
  <c r="G57" i="8"/>
  <c r="G60" i="8"/>
  <c r="G63" i="8"/>
  <c r="F15" i="5"/>
  <c r="G21" i="2"/>
  <c r="F18" i="1"/>
  <c r="G12" i="2"/>
  <c r="E36" i="1"/>
  <c r="E45" i="1"/>
  <c r="D8" i="7"/>
  <c r="E67" i="8"/>
  <c r="E72" i="8"/>
  <c r="D11" i="3"/>
  <c r="E15" i="5"/>
  <c r="G67" i="8"/>
  <c r="G72" i="8"/>
  <c r="F16" i="5"/>
  <c r="G15" i="5"/>
  <c r="D64" i="8"/>
  <c r="D11" i="10"/>
  <c r="E64" i="8"/>
  <c r="E11" i="10"/>
  <c r="H32" i="1"/>
  <c r="E33" i="1"/>
  <c r="H35" i="2"/>
  <c r="E19" i="3"/>
  <c r="H43" i="2"/>
  <c r="E14" i="5"/>
  <c r="C14" i="10"/>
  <c r="D9" i="7"/>
  <c r="G64" i="8"/>
  <c r="G11" i="10"/>
  <c r="G20" i="8"/>
  <c r="F9" i="3"/>
  <c r="G42" i="8"/>
  <c r="G46" i="8"/>
  <c r="D42" i="8"/>
  <c r="C10" i="3"/>
  <c r="C11" i="3"/>
  <c r="E15" i="7"/>
  <c r="I43" i="2"/>
  <c r="F14" i="5"/>
  <c r="J35" i="2"/>
  <c r="G19" i="3"/>
  <c r="F20" i="8"/>
  <c r="E9" i="3"/>
  <c r="G35" i="2"/>
  <c r="D19" i="3"/>
  <c r="E20" i="8"/>
  <c r="F32" i="1"/>
  <c r="G35" i="1"/>
  <c r="C23" i="10"/>
  <c r="C29" i="10"/>
  <c r="D10" i="7"/>
  <c r="H64" i="8"/>
  <c r="H11" i="10"/>
  <c r="H42" i="8"/>
  <c r="F42" i="8"/>
  <c r="E10" i="3"/>
  <c r="E42" i="8"/>
  <c r="D10" i="3"/>
  <c r="E32" i="9"/>
  <c r="C15" i="3"/>
  <c r="E42" i="1"/>
  <c r="J43" i="2"/>
  <c r="G14" i="5"/>
  <c r="G43" i="2"/>
  <c r="D14" i="5"/>
  <c r="D29" i="1"/>
  <c r="C7" i="10"/>
  <c r="C9" i="10"/>
  <c r="H20" i="8"/>
  <c r="I14" i="7"/>
  <c r="I35" i="2"/>
  <c r="F19" i="3"/>
  <c r="D20" i="8"/>
  <c r="D24" i="8"/>
  <c r="D19" i="10"/>
  <c r="E19" i="10"/>
  <c r="F19" i="10"/>
  <c r="G19" i="10"/>
  <c r="F10" i="3"/>
  <c r="G11" i="3"/>
  <c r="G16" i="5"/>
  <c r="F46" i="8"/>
  <c r="E46" i="8"/>
  <c r="C16" i="5"/>
  <c r="D16" i="5"/>
  <c r="D9" i="3"/>
  <c r="E24" i="8"/>
  <c r="F14" i="7"/>
  <c r="I14" i="9"/>
  <c r="G13" i="3"/>
  <c r="H14" i="7"/>
  <c r="G24" i="8"/>
  <c r="F11" i="3"/>
  <c r="G10" i="3"/>
  <c r="H46" i="8"/>
  <c r="E16" i="5"/>
  <c r="E11" i="3"/>
  <c r="F28" i="1"/>
  <c r="E29" i="1"/>
  <c r="D7" i="10"/>
  <c r="E37" i="1"/>
  <c r="E46" i="1"/>
  <c r="H24" i="8"/>
  <c r="G9" i="3"/>
  <c r="I23" i="1"/>
  <c r="H34" i="1"/>
  <c r="D14" i="3"/>
  <c r="G18" i="9"/>
  <c r="F24" i="8"/>
  <c r="G13" i="9"/>
  <c r="G14" i="9"/>
  <c r="E13" i="3"/>
  <c r="C14" i="3"/>
  <c r="E13" i="9"/>
  <c r="E34" i="9"/>
  <c r="E18" i="7"/>
  <c r="E34" i="1"/>
  <c r="E43" i="1"/>
  <c r="F34" i="1"/>
  <c r="F33" i="1"/>
  <c r="F42" i="1"/>
  <c r="I34" i="1"/>
  <c r="I32" i="1"/>
  <c r="H35" i="1"/>
  <c r="H36" i="1"/>
  <c r="G34" i="1"/>
  <c r="G32" i="1"/>
  <c r="F23" i="9"/>
  <c r="E35" i="1"/>
  <c r="E44" i="1"/>
  <c r="G24" i="1"/>
  <c r="H13" i="9"/>
  <c r="H14" i="9"/>
  <c r="F13" i="3"/>
  <c r="F35" i="1"/>
  <c r="F36" i="1"/>
  <c r="E32" i="1"/>
  <c r="E41" i="1"/>
  <c r="I35" i="1"/>
  <c r="I36" i="1"/>
  <c r="G36" i="1"/>
  <c r="F45" i="1"/>
  <c r="E14" i="7"/>
  <c r="E16" i="7"/>
  <c r="E17" i="7"/>
  <c r="D46" i="8"/>
  <c r="C11" i="5"/>
  <c r="F44" i="1"/>
  <c r="G44" i="1"/>
  <c r="H44" i="1"/>
  <c r="I44" i="1"/>
  <c r="G14" i="7"/>
  <c r="C9" i="3"/>
  <c r="D6" i="7"/>
  <c r="G27" i="2"/>
  <c r="E22" i="10"/>
  <c r="H21" i="2"/>
  <c r="C16" i="10"/>
  <c r="I15" i="7"/>
  <c r="I16" i="7"/>
  <c r="I17" i="7"/>
  <c r="F43" i="1"/>
  <c r="G43" i="1"/>
  <c r="H43" i="1"/>
  <c r="I43" i="1"/>
  <c r="G45" i="1"/>
  <c r="H45" i="1"/>
  <c r="I45" i="1"/>
  <c r="E14" i="9"/>
  <c r="C13" i="3"/>
  <c r="C16" i="3"/>
  <c r="F15" i="7"/>
  <c r="F16" i="7"/>
  <c r="F17" i="7"/>
  <c r="C32" i="10"/>
  <c r="B32" i="10"/>
  <c r="F32" i="9"/>
  <c r="G23" i="9"/>
  <c r="F37" i="1"/>
  <c r="F46" i="1"/>
  <c r="G28" i="1"/>
  <c r="G29" i="1"/>
  <c r="F7" i="10"/>
  <c r="H24" i="1"/>
  <c r="E12" i="3"/>
  <c r="E14" i="3"/>
  <c r="H18" i="9"/>
  <c r="H25" i="10"/>
  <c r="G11" i="5"/>
  <c r="G12" i="10"/>
  <c r="F12" i="5"/>
  <c r="G25" i="10"/>
  <c r="F11" i="5"/>
  <c r="F29" i="1"/>
  <c r="E7" i="10"/>
  <c r="E38" i="1"/>
  <c r="E19" i="7"/>
  <c r="G33" i="1"/>
  <c r="G42" i="1"/>
  <c r="G15" i="7"/>
  <c r="G16" i="7"/>
  <c r="G17" i="7"/>
  <c r="G12" i="5"/>
  <c r="H12" i="10"/>
  <c r="H19" i="10"/>
  <c r="E11" i="5"/>
  <c r="F25" i="10"/>
  <c r="F38" i="1"/>
  <c r="H15" i="7"/>
  <c r="H16" i="7"/>
  <c r="H17" i="7"/>
  <c r="C12" i="5"/>
  <c r="D12" i="10"/>
  <c r="D12" i="3"/>
  <c r="F12" i="10"/>
  <c r="E12" i="5"/>
  <c r="C12" i="3"/>
  <c r="G12" i="3"/>
  <c r="F12" i="3"/>
  <c r="E12" i="10"/>
  <c r="D12" i="5"/>
  <c r="E25" i="10"/>
  <c r="D11" i="5"/>
  <c r="E47" i="1"/>
  <c r="D8" i="10"/>
  <c r="F41" i="1"/>
  <c r="D25" i="10"/>
  <c r="I21" i="2"/>
  <c r="H27" i="2"/>
  <c r="F22" i="10"/>
  <c r="G41" i="1"/>
  <c r="F47" i="1"/>
  <c r="E8" i="10"/>
  <c r="E9" i="10"/>
  <c r="C17" i="3"/>
  <c r="C18" i="3"/>
  <c r="C8" i="5"/>
  <c r="G32" i="9"/>
  <c r="H23" i="9"/>
  <c r="D17" i="3"/>
  <c r="D8" i="5"/>
  <c r="F14" i="3"/>
  <c r="I18" i="9"/>
  <c r="G37" i="1"/>
  <c r="G38" i="1"/>
  <c r="H28" i="1"/>
  <c r="D9" i="10"/>
  <c r="I24" i="1"/>
  <c r="H33" i="1"/>
  <c r="H42" i="1"/>
  <c r="H29" i="1"/>
  <c r="G7" i="10"/>
  <c r="D15" i="3"/>
  <c r="D16" i="3"/>
  <c r="F34" i="9"/>
  <c r="F18" i="7"/>
  <c r="F19" i="7"/>
  <c r="I27" i="2"/>
  <c r="G22" i="10"/>
  <c r="J21" i="2"/>
  <c r="J27" i="2"/>
  <c r="H22" i="10"/>
  <c r="C20" i="3"/>
  <c r="E25" i="7"/>
  <c r="D18" i="3"/>
  <c r="G46" i="1"/>
  <c r="G47" i="1"/>
  <c r="F8" i="10"/>
  <c r="I33" i="1"/>
  <c r="E8" i="5"/>
  <c r="E17" i="3"/>
  <c r="E15" i="3"/>
  <c r="E16" i="3"/>
  <c r="G34" i="9"/>
  <c r="G18" i="7"/>
  <c r="G19" i="7"/>
  <c r="H41" i="1"/>
  <c r="H37" i="1"/>
  <c r="H38" i="1"/>
  <c r="I28" i="1"/>
  <c r="I37" i="1"/>
  <c r="G14" i="3"/>
  <c r="I23" i="9"/>
  <c r="I32" i="9"/>
  <c r="G15" i="3"/>
  <c r="H32" i="9"/>
  <c r="I38" i="1"/>
  <c r="E18" i="3"/>
  <c r="E20" i="3"/>
  <c r="F8" i="5"/>
  <c r="F17" i="3"/>
  <c r="G8" i="5"/>
  <c r="G17" i="3"/>
  <c r="F15" i="3"/>
  <c r="F16" i="3"/>
  <c r="H34" i="9"/>
  <c r="H18" i="7"/>
  <c r="H19" i="7"/>
  <c r="I29" i="1"/>
  <c r="H7" i="10"/>
  <c r="I42" i="1"/>
  <c r="I41" i="1"/>
  <c r="F25" i="7"/>
  <c r="D20" i="3"/>
  <c r="F9" i="10"/>
  <c r="C21" i="3"/>
  <c r="C22" i="3"/>
  <c r="G16" i="3"/>
  <c r="I34" i="9"/>
  <c r="I18" i="7"/>
  <c r="I19" i="7"/>
  <c r="H46" i="1"/>
  <c r="I46" i="1"/>
  <c r="G25" i="7"/>
  <c r="G18" i="3"/>
  <c r="G20" i="3"/>
  <c r="H47" i="1"/>
  <c r="G8" i="10"/>
  <c r="G9" i="10"/>
  <c r="F18" i="3"/>
  <c r="F20" i="3"/>
  <c r="C27" i="3"/>
  <c r="D20" i="10"/>
  <c r="C26" i="3"/>
  <c r="C13" i="5"/>
  <c r="E28" i="7"/>
  <c r="D21" i="10"/>
  <c r="C7" i="5"/>
  <c r="I25" i="7"/>
  <c r="D21" i="3"/>
  <c r="D22" i="3"/>
  <c r="E21" i="3"/>
  <c r="E22" i="3"/>
  <c r="I47" i="1"/>
  <c r="H8" i="10"/>
  <c r="H9" i="10"/>
  <c r="C17" i="5"/>
  <c r="H25" i="7"/>
  <c r="G28" i="7"/>
  <c r="E26" i="3"/>
  <c r="E13" i="5"/>
  <c r="E7" i="5"/>
  <c r="D26" i="3"/>
  <c r="D13" i="5"/>
  <c r="D7" i="5"/>
  <c r="F28" i="7"/>
  <c r="D6" i="5"/>
  <c r="E7" i="7"/>
  <c r="D26" i="10"/>
  <c r="D27" i="10"/>
  <c r="D13" i="10"/>
  <c r="D23" i="10"/>
  <c r="D31" i="10"/>
  <c r="E21" i="10"/>
  <c r="F21" i="10"/>
  <c r="G21" i="3"/>
  <c r="G22" i="3"/>
  <c r="F21" i="3"/>
  <c r="F22" i="3"/>
  <c r="E27" i="3"/>
  <c r="G21" i="10"/>
  <c r="H21" i="10"/>
  <c r="D17" i="5"/>
  <c r="D27" i="3"/>
  <c r="E20" i="10"/>
  <c r="E6" i="7"/>
  <c r="D29" i="10"/>
  <c r="F26" i="3"/>
  <c r="F13" i="5"/>
  <c r="F7" i="5"/>
  <c r="H28" i="7"/>
  <c r="G7" i="5"/>
  <c r="G26" i="3"/>
  <c r="G13" i="5"/>
  <c r="I28" i="7"/>
  <c r="E10" i="7"/>
  <c r="E8" i="7"/>
  <c r="D16" i="10"/>
  <c r="D14" i="10"/>
  <c r="E9" i="7"/>
  <c r="F27" i="3"/>
  <c r="F7" i="7"/>
  <c r="E26" i="10"/>
  <c r="E27" i="10"/>
  <c r="E6" i="5"/>
  <c r="E17" i="5"/>
  <c r="E13" i="10"/>
  <c r="G27" i="3"/>
  <c r="E24" i="7"/>
  <c r="E27" i="7"/>
  <c r="F20" i="10"/>
  <c r="E23" i="10"/>
  <c r="E31" i="10"/>
  <c r="E30" i="7"/>
  <c r="E31" i="7"/>
  <c r="G20" i="10"/>
  <c r="F23" i="10"/>
  <c r="F31" i="10"/>
  <c r="F6" i="7"/>
  <c r="E29" i="10"/>
  <c r="F10" i="7"/>
  <c r="G7" i="7"/>
  <c r="F26" i="10"/>
  <c r="F27" i="10"/>
  <c r="F6" i="5"/>
  <c r="F17" i="5"/>
  <c r="F13" i="10"/>
  <c r="F8" i="7"/>
  <c r="E14" i="10"/>
  <c r="F9" i="7"/>
  <c r="E16" i="10"/>
  <c r="H20" i="10"/>
  <c r="G31" i="10"/>
  <c r="G23" i="10"/>
  <c r="H7" i="7"/>
  <c r="G26" i="10"/>
  <c r="G27" i="10"/>
  <c r="G6" i="5"/>
  <c r="G17" i="5"/>
  <c r="G13" i="10"/>
  <c r="F29" i="10"/>
  <c r="G10" i="7"/>
  <c r="G6" i="7"/>
  <c r="F24" i="7"/>
  <c r="F27" i="7"/>
  <c r="G8" i="7"/>
  <c r="F14" i="10"/>
  <c r="G9" i="7"/>
  <c r="F16" i="10"/>
  <c r="F30" i="7"/>
  <c r="F31" i="7"/>
  <c r="H8" i="7"/>
  <c r="G14" i="10"/>
  <c r="H9" i="7"/>
  <c r="G16" i="10"/>
  <c r="H31" i="10"/>
  <c r="B31" i="10"/>
  <c r="H23" i="10"/>
  <c r="G24" i="7"/>
  <c r="G27" i="7"/>
  <c r="H6" i="7"/>
  <c r="G29" i="10"/>
  <c r="H10" i="7"/>
  <c r="I7" i="7"/>
  <c r="H26" i="10"/>
  <c r="H27" i="10"/>
  <c r="H13" i="10"/>
  <c r="H29" i="10"/>
  <c r="I10" i="7"/>
  <c r="I6" i="7"/>
  <c r="H24" i="7"/>
  <c r="H27" i="7"/>
  <c r="I8" i="7"/>
  <c r="H14" i="10"/>
  <c r="I9" i="7"/>
  <c r="H16" i="10"/>
  <c r="G30" i="7"/>
  <c r="G31" i="7"/>
  <c r="I24" i="7"/>
  <c r="I27" i="7"/>
  <c r="H30" i="7"/>
  <c r="H31" i="7"/>
  <c r="I30" i="7"/>
  <c r="I31" i="7"/>
</calcChain>
</file>

<file path=xl/comments1.xml><?xml version="1.0" encoding="utf-8"?>
<comments xmlns="http://schemas.openxmlformats.org/spreadsheetml/2006/main">
  <authors>
    <author>ARP</author>
  </authors>
  <commentList>
    <comment ref="D32" authorId="0">
      <text>
        <r>
          <rPr>
            <sz val="8"/>
            <color indexed="81"/>
            <rFont val="Tahoma"/>
            <family val="2"/>
          </rPr>
          <t>No es responsabilidad del autor las decisiones tomadas en función de resultados obtenidos</t>
        </r>
      </text>
    </comment>
  </commentList>
</comments>
</file>

<file path=xl/comments2.xml><?xml version="1.0" encoding="utf-8"?>
<comments xmlns="http://schemas.openxmlformats.org/spreadsheetml/2006/main">
  <authors>
    <author>ARP</author>
    <author>ehsc160141</author>
  </authors>
  <commentList>
    <comment ref="A2" authorId="0">
      <text>
        <r>
          <rPr>
            <b/>
            <sz val="8"/>
            <color indexed="81"/>
            <rFont val="Tahoma"/>
            <family val="2"/>
          </rPr>
          <t xml:space="preserve">
Introducir datos (concepto e importe) de las inversiones a realizar en las celdas de color blanco de la primera tabla.
Para localizar las celdas de datos se sugiere desplazarse con el tabulador.
Introducir la vida útil en años
</t>
        </r>
        <r>
          <rPr>
            <sz val="8"/>
            <color indexed="81"/>
            <rFont val="Tahoma"/>
            <family val="2"/>
          </rPr>
          <t xml:space="preserve">
</t>
        </r>
        <r>
          <rPr>
            <b/>
            <sz val="8"/>
            <color indexed="81"/>
            <rFont val="Tahoma"/>
            <family val="2"/>
          </rPr>
          <t xml:space="preserve">La existencias iniciales y tesorería se introducen sólo al inicio de la actividad. Para los ejercicios siguientes las existencias se introducen en productos y la tesorería la calcula el programa.
Los cálculos intermedios tienen como fin  obtener saldos a final de año para confeccionar el balance y la cuenta de resultados.
Los años se cuenta desde el día que se inicia la actividad hasta la misma fecha del año siguiente.
</t>
        </r>
      </text>
    </comment>
    <comment ref="L4" authorId="0">
      <text>
        <r>
          <rPr>
            <b/>
            <sz val="8"/>
            <color indexed="81"/>
            <rFont val="Tahoma"/>
            <family val="2"/>
          </rPr>
          <t xml:space="preserve">Porcentaje de amortización derivado de la duración del activo correspondiente.
</t>
        </r>
        <r>
          <rPr>
            <b/>
            <sz val="8"/>
            <color indexed="12"/>
            <rFont val="Tahoma"/>
            <family val="2"/>
          </rPr>
          <t xml:space="preserve">         100
%=--------
         años</t>
        </r>
        <r>
          <rPr>
            <sz val="8"/>
            <color indexed="81"/>
            <rFont val="Tahoma"/>
            <family val="2"/>
          </rPr>
          <t xml:space="preserve">
</t>
        </r>
      </text>
    </comment>
    <comment ref="E5" authorId="1">
      <text>
        <r>
          <rPr>
            <sz val="8"/>
            <color indexed="81"/>
            <rFont val="Tahoma"/>
            <family val="2"/>
          </rPr>
          <t>Datos al término del primer año de actividad, que no coincide con el año natural, salvo que la actividad comience el 1 de enero.</t>
        </r>
      </text>
    </comment>
    <comment ref="J5" authorId="1">
      <text>
        <r>
          <rPr>
            <sz val="8"/>
            <color indexed="81"/>
            <rFont val="Tahoma"/>
            <family val="2"/>
          </rPr>
          <t>Tiempo que estimamos que los bienes van a ser productivos para la empresa.</t>
        </r>
      </text>
    </comment>
  </commentList>
</comments>
</file>

<file path=xl/comments3.xml><?xml version="1.0" encoding="utf-8"?>
<comments xmlns="http://schemas.openxmlformats.org/spreadsheetml/2006/main">
  <authors>
    <author>ARP</author>
  </authors>
  <commentList>
    <comment ref="A2" authorId="0">
      <text>
        <r>
          <rPr>
            <b/>
            <sz val="8"/>
            <color indexed="81"/>
            <rFont val="Tahoma"/>
            <family val="2"/>
          </rPr>
          <t xml:space="preserve">
Introducir importe de la financiación (recursos propios y préstamos con sus tipos de interés y duración) en las celdas de color blanco de la primera tabla.
Al inicio de la actividad inversión y financiación deben ser iguales.
Los cálculos intermedios tienen como objetivo obtener los saldos de balance y cuenta de resultados a final de año.
Los años se cuenta desde el día que se inicia la actividad hasta la misma fecha del año siguiente.</t>
        </r>
        <r>
          <rPr>
            <sz val="8"/>
            <color indexed="81"/>
            <rFont val="Tahoma"/>
            <family val="2"/>
          </rPr>
          <t xml:space="preserve">
</t>
        </r>
      </text>
    </comment>
  </commentList>
</comments>
</file>

<file path=xl/comments4.xml><?xml version="1.0" encoding="utf-8"?>
<comments xmlns="http://schemas.openxmlformats.org/spreadsheetml/2006/main">
  <authors>
    <author>ARP</author>
  </authors>
  <commentList>
    <comment ref="A2" authorId="0">
      <text>
        <r>
          <rPr>
            <b/>
            <sz val="8"/>
            <color indexed="81"/>
            <rFont val="Tahoma"/>
            <family val="2"/>
          </rPr>
          <t xml:space="preserve">
Introducir datos (concepto e importe) de los productos y servicios que produce la empresa en las celdas de color blanco.
Desagrupar las filas mediante clic en el signo + (a la izquierda de la ventana) y agruparlas mediante clic en el signo -
En el caso de servicios se pueden considerar como unidades los de igual  precio,  por número de horas empleadas,  etc.
</t>
        </r>
        <r>
          <rPr>
            <sz val="8"/>
            <color indexed="81"/>
            <rFont val="Tahoma"/>
            <family val="2"/>
          </rPr>
          <t xml:space="preserve">
</t>
        </r>
        <r>
          <rPr>
            <b/>
            <sz val="8"/>
            <color indexed="81"/>
            <rFont val="Tahoma"/>
            <family val="2"/>
          </rPr>
          <t>Los productos vendidos no tienen porque coincidir con los comprados si hay un proceso de fabricación o transformación.
Introducir también las existencias previstas a final de cada ejercicio (nombre, cantidad y precio de coste), para calcular el correctamente el resultado.
Indicar el número de días de cobro a clientes y de pago a proveedores.
Los ejercicios se computan por años completos  desde el inicio de la actividad, por lo que no coincidirá con el año natural excepto  que la actividad empiece el uno de enero.</t>
        </r>
      </text>
    </comment>
  </commentList>
</comments>
</file>

<file path=xl/comments5.xml><?xml version="1.0" encoding="utf-8"?>
<comments xmlns="http://schemas.openxmlformats.org/spreadsheetml/2006/main">
  <authors>
    <author>ARP</author>
  </authors>
  <commentList>
    <comment ref="A2" authorId="0">
      <text>
        <r>
          <rPr>
            <b/>
            <sz val="8"/>
            <color indexed="81"/>
            <rFont val="Tahoma"/>
            <family val="2"/>
          </rPr>
          <t xml:space="preserve">
Introducir datos mensuales de los gastos de personal, alquileres y otros gastos fijos, en las celdas de color blanco.
A partir de los datos mensuales, la hoja calcula los anuales.
Indicar también el % previsto de incremento anual para cacular el importe de los gastos los años segundo al quinto.
</t>
        </r>
      </text>
    </comment>
  </commentList>
</comments>
</file>

<file path=xl/comments6.xml><?xml version="1.0" encoding="utf-8"?>
<comments xmlns="http://schemas.openxmlformats.org/spreadsheetml/2006/main">
  <authors>
    <author>ARP</author>
  </authors>
  <commentList>
    <comment ref="A2" authorId="0">
      <text>
        <r>
          <rPr>
            <b/>
            <sz val="8"/>
            <color indexed="81"/>
            <rFont val="Tahoma"/>
            <family val="2"/>
          </rPr>
          <t xml:space="preserve">
Introducir el % de impuesto sobre beneficios, y el % de dividendo sobre beneficios en la dos celdas de color blanco. 
La cuenta de resultados se calcula en función de los datos introducidos en hojas anteriores.
Solo se reparten beneficios si los resultados son positivos.
Los importes corresponde a años completos de actividad que no tienen porque coincidir con años naturales.
</t>
        </r>
        <r>
          <rPr>
            <sz val="8"/>
            <color indexed="81"/>
            <rFont val="Tahoma"/>
            <family val="2"/>
          </rPr>
          <t xml:space="preserve">
</t>
        </r>
      </text>
    </comment>
    <comment ref="B16" authorId="0">
      <text>
        <r>
          <rPr>
            <b/>
            <sz val="8"/>
            <color indexed="81"/>
            <rFont val="Tahoma"/>
            <family val="2"/>
          </rPr>
          <t>Beneficio antes de intereses, impuestos y amortizaciones</t>
        </r>
        <r>
          <rPr>
            <sz val="8"/>
            <color indexed="81"/>
            <rFont val="Tahoma"/>
            <family val="2"/>
          </rPr>
          <t xml:space="preserve">
</t>
        </r>
      </text>
    </comment>
    <comment ref="B18" authorId="0">
      <text>
        <r>
          <rPr>
            <b/>
            <sz val="8"/>
            <color indexed="81"/>
            <rFont val="Tahoma"/>
            <family val="2"/>
          </rPr>
          <t>Beneficios antes de intereses e impuestos</t>
        </r>
        <r>
          <rPr>
            <sz val="8"/>
            <color indexed="81"/>
            <rFont val="Tahoma"/>
            <family val="2"/>
          </rPr>
          <t xml:space="preserve">
</t>
        </r>
      </text>
    </comment>
    <comment ref="B20" authorId="0">
      <text>
        <r>
          <rPr>
            <b/>
            <sz val="8"/>
            <color indexed="81"/>
            <rFont val="Tahoma"/>
            <family val="2"/>
          </rPr>
          <t>Beneficio antes de impuestos</t>
        </r>
        <r>
          <rPr>
            <sz val="8"/>
            <color indexed="81"/>
            <rFont val="Tahoma"/>
            <family val="2"/>
          </rPr>
          <t xml:space="preserve">
</t>
        </r>
      </text>
    </comment>
  </commentList>
</comments>
</file>

<file path=xl/comments7.xml><?xml version="1.0" encoding="utf-8"?>
<comments xmlns="http://schemas.openxmlformats.org/spreadsheetml/2006/main">
  <authors>
    <author>ARP</author>
  </authors>
  <commentList>
    <comment ref="A2" authorId="0">
      <text>
        <r>
          <rPr>
            <b/>
            <sz val="8"/>
            <color indexed="81"/>
            <rFont val="Tahoma"/>
            <family val="2"/>
          </rPr>
          <t xml:space="preserve">
El cálculo de la tesorería se realiza a partir del beneficio sumando los cobros y pagos no incluidos en la cuenta de resultados. 
Los datos proceden de hojas anteriores por lo que no es necesario introducir datos en esta hoja.
Los ejercicios  corresponden a años completos a partir del inicio de la actividad.
Un criterio importante para considerar viable un proyecto es que la tesorería sea siempre positiva.  Si no se cumple, una solución puede ser incrementar la financiación propia, los préstamos a largo, o los recursos espontáneos (incrementar el plazo concedido por los proveedores).</t>
        </r>
        <r>
          <rPr>
            <sz val="8"/>
            <color indexed="81"/>
            <rFont val="Tahoma"/>
            <family val="2"/>
          </rPr>
          <t xml:space="preserve">
</t>
        </r>
        <r>
          <rPr>
            <b/>
            <sz val="8"/>
            <color indexed="81"/>
            <rFont val="Tahoma"/>
            <family val="2"/>
          </rPr>
          <t>En caso de posiciones negativas además del signo menos se muestran en rojo.</t>
        </r>
      </text>
    </comment>
  </commentList>
</comments>
</file>

<file path=xl/comments8.xml><?xml version="1.0" encoding="utf-8"?>
<comments xmlns="http://schemas.openxmlformats.org/spreadsheetml/2006/main">
  <authors>
    <author>ARP</author>
  </authors>
  <commentList>
    <comment ref="A2" authorId="0">
      <text>
        <r>
          <rPr>
            <b/>
            <sz val="8"/>
            <color indexed="81"/>
            <rFont val="Tahoma"/>
            <family val="2"/>
          </rPr>
          <t xml:space="preserve">
El balance refleja la situación de la cuentas a final de cada año transcurrido.  
Para considerar la viabilidad es conveniente comprobar que no se producen situaciones anormales,  como recursos propios negativos, tesorería negativa, etc.</t>
        </r>
      </text>
    </comment>
  </commentList>
</comments>
</file>

<file path=xl/comments9.xml><?xml version="1.0" encoding="utf-8"?>
<comments xmlns="http://schemas.openxmlformats.org/spreadsheetml/2006/main">
  <authors>
    <author>ARP</author>
  </authors>
  <commentList>
    <comment ref="A2" authorId="0">
      <text>
        <r>
          <rPr>
            <b/>
            <sz val="8"/>
            <color indexed="81"/>
            <rFont val="Tahoma"/>
            <family val="2"/>
          </rPr>
          <t xml:space="preserve">
Un empresa será viable si genera beneficios y liquidez suficiente.
Además del análisis de la viabilidad en las hojas de resultados, tesorería y balances, en ésta se calculan una selección de ratios, el punto de equilibrio de las ventas y la descomposición de la rentabilidad,  con objeto de obtener una visión simplificada de la viabilidad economico-financiera del proyecto.
Los resultados se presentan en color rojo cuando no superan los límites recomendados.
Se puede obtener ayuda sobre los ratios utilizados y sus fórmulas, pasando el ratón por encima del símbolo ?,  a través del comentario desplegable.</t>
        </r>
      </text>
    </comment>
    <comment ref="C6" authorId="0">
      <text>
        <r>
          <rPr>
            <b/>
            <sz val="8"/>
            <color indexed="81"/>
            <rFont val="Tahoma"/>
            <family val="2"/>
          </rPr>
          <t xml:space="preserve">FM, capital circulante o capital de trabajo son la parte de  recursos a largo disponibles para financiar el circulante.
Su valor es conveniente que sea positivo principalmente para que la empresa cuente con recursos para su crecimiento a largo plazo.
</t>
        </r>
        <r>
          <rPr>
            <b/>
            <sz val="8"/>
            <color indexed="12"/>
            <rFont val="Tahoma"/>
            <family val="2"/>
          </rPr>
          <t xml:space="preserve">FM=PASIVO NO CORRIENTE- ACTIVO NO CORRIENTE
</t>
        </r>
        <r>
          <rPr>
            <sz val="8"/>
            <color indexed="81"/>
            <rFont val="Tahoma"/>
            <family val="2"/>
          </rPr>
          <t xml:space="preserve">O También:
</t>
        </r>
        <r>
          <rPr>
            <b/>
            <sz val="8"/>
            <color indexed="12"/>
            <rFont val="Tahoma"/>
            <family val="2"/>
          </rPr>
          <t>FM=ACTIVO CORRIENTE - PASIVO CORRIENTE</t>
        </r>
        <r>
          <rPr>
            <sz val="8"/>
            <color indexed="81"/>
            <rFont val="Tahoma"/>
            <family val="2"/>
          </rPr>
          <t xml:space="preserve">
 </t>
        </r>
      </text>
    </comment>
    <comment ref="C7" authorId="0">
      <text>
        <r>
          <rPr>
            <b/>
            <sz val="8"/>
            <color indexed="81"/>
            <rFont val="Tahoma"/>
            <family val="2"/>
          </rPr>
          <t>Tesorería a final de cada año transcurrido</t>
        </r>
        <r>
          <rPr>
            <sz val="8"/>
            <color indexed="81"/>
            <rFont val="Tahoma"/>
            <family val="2"/>
          </rPr>
          <t xml:space="preserve">
</t>
        </r>
      </text>
    </comment>
    <comment ref="C8" authorId="0">
      <text>
        <r>
          <rPr>
            <b/>
            <sz val="8"/>
            <color indexed="81"/>
            <rFont val="Tahoma"/>
            <family val="2"/>
          </rPr>
          <t xml:space="preserve">Capacidad para atender las obligaciones de pago a corto sin realizar existencias
</t>
        </r>
        <r>
          <rPr>
            <b/>
            <sz val="8"/>
            <color indexed="12"/>
            <rFont val="Tahoma"/>
            <family val="2"/>
          </rPr>
          <t xml:space="preserve">                                    DISPON. + REALIZABLE
R. TESORERÍA=   ------------------------------
                                       PASIVO CORRIENTE </t>
        </r>
      </text>
    </comment>
    <comment ref="C9" authorId="0">
      <text>
        <r>
          <rPr>
            <b/>
            <sz val="8"/>
            <color indexed="81"/>
            <rFont val="Tahoma"/>
            <family val="2"/>
          </rPr>
          <t xml:space="preserve">Capacidad para hacer frente a las obligaciones a corto basándose en la realización del activo circulante
</t>
        </r>
        <r>
          <rPr>
            <b/>
            <sz val="8"/>
            <color indexed="81"/>
            <rFont val="Tahoma"/>
            <family val="2"/>
          </rPr>
          <t xml:space="preserve">
</t>
        </r>
        <r>
          <rPr>
            <b/>
            <sz val="8"/>
            <color indexed="12"/>
            <rFont val="Tahoma"/>
            <family val="2"/>
          </rPr>
          <t xml:space="preserve">                            ACTIVO CORRIENTE
R. LIQUIDEZ = -----------------------
                            PASIVO CORRIENTE</t>
        </r>
      </text>
    </comment>
    <comment ref="C10" authorId="0">
      <text>
        <r>
          <rPr>
            <b/>
            <sz val="8"/>
            <color indexed="81"/>
            <rFont val="Tahoma"/>
            <family val="2"/>
          </rPr>
          <t xml:space="preserve">Si es reducido hay autonomía financiera, si es elevado indica estructura arriesgada
</t>
        </r>
        <r>
          <rPr>
            <sz val="8"/>
            <color indexed="81"/>
            <rFont val="Tahoma"/>
            <family val="2"/>
          </rPr>
          <t xml:space="preserve">
</t>
        </r>
        <r>
          <rPr>
            <b/>
            <sz val="8"/>
            <color indexed="12"/>
            <rFont val="Tahoma"/>
            <family val="2"/>
          </rPr>
          <t xml:space="preserve">                                                 DEUDAS
R. ENDEUDAMIENTO = ---------------------
                                            TOTAL PASIVO</t>
        </r>
      </text>
    </comment>
    <comment ref="C14" authorId="0">
      <text>
        <r>
          <rPr>
            <b/>
            <sz val="8"/>
            <color indexed="81"/>
            <rFont val="Tahoma"/>
            <family val="2"/>
          </rPr>
          <t>Ventas o ingresos previstos durante el año.</t>
        </r>
        <r>
          <rPr>
            <sz val="8"/>
            <color indexed="81"/>
            <rFont val="Tahoma"/>
            <family val="2"/>
          </rPr>
          <t xml:space="preserve">
</t>
        </r>
      </text>
    </comment>
    <comment ref="C15" authorId="0">
      <text>
        <r>
          <rPr>
            <b/>
            <sz val="8"/>
            <color indexed="81"/>
            <rFont val="Tahoma"/>
            <family val="2"/>
          </rPr>
          <t>Coste de los productos consumidos en el años</t>
        </r>
        <r>
          <rPr>
            <sz val="8"/>
            <color indexed="81"/>
            <rFont val="Tahoma"/>
            <family val="2"/>
          </rPr>
          <t xml:space="preserve">
</t>
        </r>
      </text>
    </comment>
    <comment ref="C16" authorId="0">
      <text>
        <r>
          <rPr>
            <sz val="8"/>
            <color indexed="81"/>
            <rFont val="Tahoma"/>
            <family val="2"/>
          </rPr>
          <t xml:space="preserve">
</t>
        </r>
        <r>
          <rPr>
            <b/>
            <sz val="8"/>
            <color indexed="12"/>
            <rFont val="Tahoma"/>
            <family val="2"/>
          </rPr>
          <t>MARGEN=VENTAS - COSTES VARIABLES</t>
        </r>
        <r>
          <rPr>
            <sz val="8"/>
            <color indexed="81"/>
            <rFont val="Tahoma"/>
            <family val="2"/>
          </rPr>
          <t xml:space="preserve">
 </t>
        </r>
      </text>
    </comment>
    <comment ref="C17" authorId="0">
      <text>
        <r>
          <rPr>
            <b/>
            <sz val="8"/>
            <color indexed="12"/>
            <rFont val="Tahoma"/>
            <family val="2"/>
          </rPr>
          <t xml:space="preserve">
     MARGEN  X  100
= -------------------
           VENTAS</t>
        </r>
        <r>
          <rPr>
            <sz val="8"/>
            <color indexed="81"/>
            <rFont val="Tahoma"/>
            <family val="2"/>
          </rPr>
          <t xml:space="preserve">
</t>
        </r>
      </text>
    </comment>
    <comment ref="C18" authorId="0">
      <text>
        <r>
          <rPr>
            <b/>
            <sz val="8"/>
            <color indexed="81"/>
            <rFont val="Tahoma"/>
            <family val="2"/>
          </rPr>
          <t>Costes fijos, al menos a corto plazo (un año)</t>
        </r>
        <r>
          <rPr>
            <sz val="8"/>
            <color indexed="81"/>
            <rFont val="Tahoma"/>
            <family val="2"/>
          </rPr>
          <t xml:space="preserve">
</t>
        </r>
      </text>
    </comment>
    <comment ref="C19" authorId="0">
      <text>
        <r>
          <rPr>
            <b/>
            <sz val="8"/>
            <color indexed="8"/>
            <rFont val="Tahoma"/>
            <family val="2"/>
          </rPr>
          <t>Ventas mínimas para no obtener pérdidas</t>
        </r>
        <r>
          <rPr>
            <b/>
            <sz val="8"/>
            <color indexed="12"/>
            <rFont val="Tahoma"/>
            <family val="2"/>
          </rPr>
          <t xml:space="preserve">
            COSTES FIJOS
UR=  ------------------
              % MARGEN </t>
        </r>
      </text>
    </comment>
    <comment ref="C22" authorId="0">
      <text>
        <r>
          <rPr>
            <b/>
            <sz val="8"/>
            <color indexed="81"/>
            <rFont val="Tahoma"/>
            <family val="2"/>
          </rPr>
          <t xml:space="preserve">Se trata de descomponer la rentabilidad  formada por los siguientes ratios:
</t>
        </r>
        <r>
          <rPr>
            <b/>
            <sz val="8"/>
            <color indexed="12"/>
            <rFont val="Tahoma"/>
            <family val="2"/>
          </rPr>
          <t xml:space="preserve">RESULTADO          ACTIVO        VENTAS        EBIT          BAI      
--------------- X  ----------  X ---------- X -------- X -------- = RENTABILIDAD (ROE)
C. PROPIOS           ACTIVO        VENTAS        EBIT          BAI      
</t>
        </r>
        <r>
          <rPr>
            <b/>
            <sz val="8"/>
            <color indexed="8"/>
            <rFont val="Tahoma"/>
            <family val="2"/>
          </rPr>
          <t>Reordenando:</t>
        </r>
        <r>
          <rPr>
            <b/>
            <sz val="8"/>
            <color indexed="12"/>
            <rFont val="Tahoma"/>
            <family val="2"/>
          </rPr>
          <t xml:space="preserve">
RESULTADO       VENTAS            EBIT              ACTIVO               BAI           RESULT. 
-------------  =  ----------  X ----------- X --------------   X --------- X ------------
C.PROPIOS         ACTIVO         VENTAS         C.PROPIOS           EBIT              BAI
ROE = ROTACIÓN   x   MARGEN  x  APALANCAMIENTO  x  EFECTO FISCAL
</t>
        </r>
        <r>
          <rPr>
            <b/>
            <sz val="8"/>
            <color indexed="81"/>
            <rFont val="Tahoma"/>
            <family val="2"/>
          </rPr>
          <t xml:space="preserve">
</t>
        </r>
        <r>
          <rPr>
            <sz val="8"/>
            <color indexed="81"/>
            <rFont val="Tahoma"/>
            <family val="2"/>
          </rPr>
          <t xml:space="preserve">
</t>
        </r>
      </text>
    </comment>
    <comment ref="C24" authorId="0">
      <text>
        <r>
          <rPr>
            <b/>
            <sz val="8"/>
            <color indexed="12"/>
            <rFont val="Tahoma"/>
            <family val="2"/>
          </rPr>
          <t xml:space="preserve">                          VENTAS
ROTACIÓN = -----------
                          ACTIVO</t>
        </r>
        <r>
          <rPr>
            <sz val="8"/>
            <color indexed="81"/>
            <rFont val="Tahoma"/>
            <family val="2"/>
          </rPr>
          <t xml:space="preserve">
</t>
        </r>
      </text>
    </comment>
    <comment ref="C25" authorId="0">
      <text>
        <r>
          <rPr>
            <b/>
            <sz val="8"/>
            <color indexed="12"/>
            <rFont val="Tahoma"/>
            <family val="2"/>
          </rPr>
          <t xml:space="preserve">                        EBIT
MARGEN = ---------
                      VENTAS</t>
        </r>
        <r>
          <rPr>
            <sz val="8"/>
            <color indexed="81"/>
            <rFont val="Tahoma"/>
            <family val="2"/>
          </rPr>
          <t xml:space="preserve">
</t>
        </r>
      </text>
    </comment>
    <comment ref="C27" authorId="0">
      <text>
        <r>
          <rPr>
            <b/>
            <sz val="8"/>
            <color indexed="12"/>
            <rFont val="Tahoma"/>
            <family val="2"/>
          </rPr>
          <t xml:space="preserve">                                             ACTIVO                 BAI
APALANCAMIENTO   = --------------  X  ------------
                                          R. PROPIOS            EBIT</t>
        </r>
        <r>
          <rPr>
            <sz val="8"/>
            <color indexed="81"/>
            <rFont val="Tahoma"/>
            <family val="2"/>
          </rPr>
          <t xml:space="preserve">
 </t>
        </r>
      </text>
    </comment>
    <comment ref="C28" authorId="0">
      <text>
        <r>
          <rPr>
            <b/>
            <sz val="8"/>
            <color indexed="12"/>
            <rFont val="Tahoma"/>
            <family val="2"/>
          </rPr>
          <t xml:space="preserve">                                   RESULTADO
EFECTO FISCAL= ----------------
                                          BAI</t>
        </r>
        <r>
          <rPr>
            <sz val="8"/>
            <color indexed="81"/>
            <rFont val="Tahoma"/>
            <family val="2"/>
          </rPr>
          <t xml:space="preserve">
</t>
        </r>
      </text>
    </comment>
    <comment ref="C30" authorId="0">
      <text>
        <r>
          <rPr>
            <b/>
            <sz val="8"/>
            <color indexed="12"/>
            <rFont val="Tahoma"/>
            <family val="2"/>
          </rPr>
          <t xml:space="preserve">
</t>
        </r>
        <r>
          <rPr>
            <b/>
            <sz val="8"/>
            <color indexed="8"/>
            <rFont val="Tahoma"/>
            <family val="2"/>
          </rPr>
          <t>Rentabilidad de los capitales propios</t>
        </r>
        <r>
          <rPr>
            <b/>
            <sz val="8"/>
            <color indexed="12"/>
            <rFont val="Tahoma"/>
            <family val="2"/>
          </rPr>
          <t xml:space="preserve">
RENTABILIDAD=ROTACIÓN x MARGEN x APALANCAMIENTO x E. FISCAL
</t>
        </r>
      </text>
    </comment>
  </commentList>
</comments>
</file>

<file path=xl/sharedStrings.xml><?xml version="1.0" encoding="utf-8"?>
<sst xmlns="http://schemas.openxmlformats.org/spreadsheetml/2006/main" count="403" uniqueCount="199">
  <si>
    <t>AÑO O</t>
  </si>
  <si>
    <t>AÑO 1</t>
  </si>
  <si>
    <t>AÑO 2</t>
  </si>
  <si>
    <t>AÑO 3</t>
  </si>
  <si>
    <t>AÑO 4</t>
  </si>
  <si>
    <t>AÑO 5</t>
  </si>
  <si>
    <t>Vida útil</t>
  </si>
  <si>
    <t>Maquinaria</t>
  </si>
  <si>
    <t>Mobiliario</t>
  </si>
  <si>
    <t>Equipos informáticos</t>
  </si>
  <si>
    <t>Vehículos</t>
  </si>
  <si>
    <t>Otros</t>
  </si>
  <si>
    <t>TOTAL</t>
  </si>
  <si>
    <t>INICIO</t>
  </si>
  <si>
    <t>Tipo de interés</t>
  </si>
  <si>
    <t>Años</t>
  </si>
  <si>
    <t>Préstamos año0</t>
  </si>
  <si>
    <t>Préstamos año1</t>
  </si>
  <si>
    <t>Préstamos año2</t>
  </si>
  <si>
    <t>Préstamos año3</t>
  </si>
  <si>
    <t>Préstamos año4</t>
  </si>
  <si>
    <t>Préstamos año5</t>
  </si>
  <si>
    <t>TOTAL Préstamos</t>
  </si>
  <si>
    <t>Gastos financieros</t>
  </si>
  <si>
    <t>Periodo medio de cobro (días)</t>
  </si>
  <si>
    <t>Incremento salarial anual</t>
  </si>
  <si>
    <t>Alquileres</t>
  </si>
  <si>
    <t>Otros gastos</t>
  </si>
  <si>
    <t>Electricidad</t>
  </si>
  <si>
    <t>Teléfono</t>
  </si>
  <si>
    <t>Material de Oficina</t>
  </si>
  <si>
    <t>Limpieza</t>
  </si>
  <si>
    <t>Seguros</t>
  </si>
  <si>
    <t>TOTAL OTROS GASTOS</t>
  </si>
  <si>
    <t>TOTAL GASTOS</t>
  </si>
  <si>
    <t>Ventas</t>
  </si>
  <si>
    <t>Aprovisionamiento</t>
  </si>
  <si>
    <t>Margen</t>
  </si>
  <si>
    <t>Gastos de personal</t>
  </si>
  <si>
    <t>Amortizaciones</t>
  </si>
  <si>
    <t>Impuesto sobre beneficios</t>
  </si>
  <si>
    <t>Resultado</t>
  </si>
  <si>
    <t>RESERVAS</t>
  </si>
  <si>
    <t>DIVIDENDO</t>
  </si>
  <si>
    <t>Saldo inicial</t>
  </si>
  <si>
    <t xml:space="preserve"> + Beneficio</t>
  </si>
  <si>
    <t xml:space="preserve"> + Amortizaciones</t>
  </si>
  <si>
    <t xml:space="preserve"> + Prestamos obtenidos</t>
  </si>
  <si>
    <t xml:space="preserve"> + Ampliaciones de capital</t>
  </si>
  <si>
    <t xml:space="preserve"> - Dividendos</t>
  </si>
  <si>
    <t xml:space="preserve"> - Inversiones</t>
  </si>
  <si>
    <t>Saldo final</t>
  </si>
  <si>
    <t>Crédito de proveedores</t>
  </si>
  <si>
    <t>Inmovilizado</t>
  </si>
  <si>
    <t>TOTAL ACTIVO CORRIENTE</t>
  </si>
  <si>
    <t>Existencias</t>
  </si>
  <si>
    <t>Clientes</t>
  </si>
  <si>
    <t>Tesorería</t>
  </si>
  <si>
    <t>Recursos propios</t>
  </si>
  <si>
    <t>Reservas</t>
  </si>
  <si>
    <t xml:space="preserve">Prestamos </t>
  </si>
  <si>
    <t>Proveedores</t>
  </si>
  <si>
    <t>TOTAL PASIVO</t>
  </si>
  <si>
    <t>unidades</t>
  </si>
  <si>
    <t>precio</t>
  </si>
  <si>
    <t>ingresos</t>
  </si>
  <si>
    <t>PRODUCTO 1</t>
  </si>
  <si>
    <t>Existencias iniciales</t>
  </si>
  <si>
    <t>TOTAL NO CORRIENTE</t>
  </si>
  <si>
    <t>TOTAL CORRIENTE</t>
  </si>
  <si>
    <t>INICIO ACTIVIDAD</t>
  </si>
  <si>
    <t>INVERSIONES</t>
  </si>
  <si>
    <t>RECURSOS PROPIOS</t>
  </si>
  <si>
    <t>PRESTAMOS</t>
  </si>
  <si>
    <t>Condiciones</t>
  </si>
  <si>
    <t>CAPITAL VIVO</t>
  </si>
  <si>
    <t>GASTOS FINANCIEROS</t>
  </si>
  <si>
    <t>TOTAL ACTIVO NO CORRIENTE</t>
  </si>
  <si>
    <t>TOTAL ACTIVO</t>
  </si>
  <si>
    <t>Resultados negativos</t>
  </si>
  <si>
    <t>ACTIVO NO CORRIENTE (A)</t>
  </si>
  <si>
    <t>ACTIVO CORRIENTE (B)</t>
  </si>
  <si>
    <t>PRODUCTOS</t>
  </si>
  <si>
    <t>GASTOS</t>
  </si>
  <si>
    <t>RESULTADOS</t>
  </si>
  <si>
    <t>BALANCE</t>
  </si>
  <si>
    <t>HOJAS DE RESULTADOS</t>
  </si>
  <si>
    <t>DATOS</t>
  </si>
  <si>
    <t>PUNTO DE EQUILIBRIO</t>
  </si>
  <si>
    <t>RENTABILIDAD</t>
  </si>
  <si>
    <t>?</t>
  </si>
  <si>
    <t>VENTAS / INGRESOS</t>
  </si>
  <si>
    <t>PRODUCTO / SERVICIO 1</t>
  </si>
  <si>
    <t>PRODUCTO / SERVICIO 2</t>
  </si>
  <si>
    <t>PRODUCTO / SERVICIO 3</t>
  </si>
  <si>
    <t>PRODUCTO / SERVICIO 4</t>
  </si>
  <si>
    <t>PRODUCTO / SERVICIO 5</t>
  </si>
  <si>
    <t>COMPRAS /SUMINISTROS</t>
  </si>
  <si>
    <t>PRODUCTO 2</t>
  </si>
  <si>
    <t>PRODUCTO 3</t>
  </si>
  <si>
    <t>PRODUCTO 4</t>
  </si>
  <si>
    <t>PRODUCTO 5</t>
  </si>
  <si>
    <t>costes</t>
  </si>
  <si>
    <t>TOTAL INGRESOS</t>
  </si>
  <si>
    <t>TOTAL COSTES</t>
  </si>
  <si>
    <t>valor</t>
  </si>
  <si>
    <t>Nº de empleados año 1</t>
  </si>
  <si>
    <t>Nº de empleados año 2</t>
  </si>
  <si>
    <t>Nº de empleados año 3</t>
  </si>
  <si>
    <t>Nº de empleados año 4</t>
  </si>
  <si>
    <t>Nº de empleados año 5</t>
  </si>
  <si>
    <t>% coste Seguridad Social</t>
  </si>
  <si>
    <t>Total gastos de personal</t>
  </si>
  <si>
    <t>PERSONAL</t>
  </si>
  <si>
    <t>OTROS GASTOS</t>
  </si>
  <si>
    <t>ALQUILER</t>
  </si>
  <si>
    <t>Alquiler mensual</t>
  </si>
  <si>
    <t>CUENTA DE RESULTADOS</t>
  </si>
  <si>
    <t>¿Impuesto sobre beneficios?</t>
  </si>
  <si>
    <t>¿% distribución de beneficios?</t>
  </si>
  <si>
    <t xml:space="preserve"> (%) Amort</t>
  </si>
  <si>
    <t>Salario medio mensual</t>
  </si>
  <si>
    <t>ACTIVO</t>
  </si>
  <si>
    <t>PASIVO</t>
  </si>
  <si>
    <t>BALANCE PREVISIONAL</t>
  </si>
  <si>
    <t>INICIAL</t>
  </si>
  <si>
    <t>% Margen s/ventas</t>
  </si>
  <si>
    <t>Umbral Rentabilidad</t>
  </si>
  <si>
    <t>Financiera</t>
  </si>
  <si>
    <t>Fondo de maniobra</t>
  </si>
  <si>
    <t>Ratio de Liquidez</t>
  </si>
  <si>
    <t>Ratio de Endeudamiento</t>
  </si>
  <si>
    <t>Rotación</t>
  </si>
  <si>
    <t>Económica</t>
  </si>
  <si>
    <t>Apalancamiento</t>
  </si>
  <si>
    <t>Efecto fiscal</t>
  </si>
  <si>
    <t>LIMITES</t>
  </si>
  <si>
    <t>ROE</t>
  </si>
  <si>
    <t>Ratio de Tesorería</t>
  </si>
  <si>
    <t>&gt;0,50</t>
  </si>
  <si>
    <t>&gt;1,50</t>
  </si>
  <si>
    <t>&lt;0,60</t>
  </si>
  <si>
    <t>&gt;0.00</t>
  </si>
  <si>
    <t>&gt;0</t>
  </si>
  <si>
    <t>&gt;=1</t>
  </si>
  <si>
    <t>Ventas (V)</t>
  </si>
  <si>
    <t>Margen (M)</t>
  </si>
  <si>
    <t>Costes fijos (CF)</t>
  </si>
  <si>
    <t>&lt;M</t>
  </si>
  <si>
    <t>&lt;V</t>
  </si>
  <si>
    <t>&gt;CF</t>
  </si>
  <si>
    <t>&gt;0,00</t>
  </si>
  <si>
    <t>Tesorería negativa</t>
  </si>
  <si>
    <t>TOTAL EN EXISTENCIAS</t>
  </si>
  <si>
    <t>Subida anual prevista en %</t>
  </si>
  <si>
    <t>Subida media anual en %</t>
  </si>
  <si>
    <t xml:space="preserve">Gastos de personal, alquileres y servicios previstos </t>
  </si>
  <si>
    <t xml:space="preserve">EMPRESA:   </t>
  </si>
  <si>
    <t xml:space="preserve"> - Existencias</t>
  </si>
  <si>
    <t>Introducir la financiación inicial (que ha de ser igual a las inversiones iniciales) y la necesarias para los ejercicios siguientes</t>
  </si>
  <si>
    <t>Balance inicial y al final de cada año completo de actividad</t>
  </si>
  <si>
    <t>©   www.economia-excel.com</t>
  </si>
  <si>
    <t xml:space="preserve"> - Devoluciones de préstamos</t>
  </si>
  <si>
    <t>ROE en %</t>
  </si>
  <si>
    <t>El objetivo de la aplicación es realizar un simulación rápida de la viabilidad de un negocio con un n.º reducido de datos</t>
  </si>
  <si>
    <t>FINANCIACIÓN</t>
  </si>
  <si>
    <t>Calcula la situación de la tesorería a final de cada ejercicio. A partir del resultado, sumando y restando los cobros y pagos por operaciones de inversión y financiación.</t>
  </si>
  <si>
    <t>TESORERÍA</t>
  </si>
  <si>
    <t>ANÁLISIS</t>
  </si>
  <si>
    <t>VIDA ÚTIL</t>
  </si>
  <si>
    <t>Tesorería (Caja Bancos)</t>
  </si>
  <si>
    <t>TOTAL INVERSIÓN (A + B)</t>
  </si>
  <si>
    <t>CÁLCULOS INTERMEDIOS</t>
  </si>
  <si>
    <t>DOTACIÓN AMORTIZACIONES</t>
  </si>
  <si>
    <t>AMORTIZACIÓN ACUMULADA</t>
  </si>
  <si>
    <t>TOTAL FINANCIACIÓN</t>
  </si>
  <si>
    <t>COMPARACIÓN</t>
  </si>
  <si>
    <t>INVERSIÓN</t>
  </si>
  <si>
    <t>DEVOLUCIÓN PRESTAMOS</t>
  </si>
  <si>
    <t>Crédito a clientes</t>
  </si>
  <si>
    <t>Crédito de proveedores (días)</t>
  </si>
  <si>
    <t>VALORACIÓN DE EXISTENCIAS</t>
  </si>
  <si>
    <t>VARIACIÓN DE EXISTENCIAS</t>
  </si>
  <si>
    <t>Variación de existencias</t>
  </si>
  <si>
    <t>DISTRIBUCIÓN DE BENEFICIOS</t>
  </si>
  <si>
    <t>TESORERÍA AL FINAL DE CADA AÑO</t>
  </si>
  <si>
    <t xml:space="preserve"> + Crédito de proveedores</t>
  </si>
  <si>
    <t xml:space="preserve"> - Crédito a clientes</t>
  </si>
  <si>
    <t>ANÁLISIS DEL BALANCE</t>
  </si>
  <si>
    <t>Introducir el importe de las inversiones iniciales y las necesarias durante cada año para el funcionamiento adecuado de la empresa.</t>
  </si>
  <si>
    <t>Previsiones de número del unidades de productos o servicios a vender y a comprar, con sus precios medios, para calcular las cifras de ventas y aprovisionamiento.</t>
  </si>
  <si>
    <t>Genera la cuenta de resultados previsional.  En esta hoja también se introducen los porcentajes de impuestos y beneficios a distribuir.</t>
  </si>
  <si>
    <t>Estudio de la viabilidad a través del análisis de los ratios del balance, el punto de equilibrio y la rentabilidad</t>
  </si>
  <si>
    <t>EBITDA                                         ?</t>
  </si>
  <si>
    <t xml:space="preserve">EBIT                                             ?  </t>
  </si>
  <si>
    <t>BAI                                               ?</t>
  </si>
  <si>
    <t>EMPRESA EJEMPLO SL</t>
  </si>
  <si>
    <t>Coste variables (C)</t>
  </si>
  <si>
    <t>HOJAS DE DATOS (completar todos los datos antes de ver resultados)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</si>
</sst>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C0A]mmmm\-yy;@"/>
  </numFmts>
  <fonts count="56" x14ac:knownFonts="1">
    <font>
      <sz val="10"/>
      <name val="Arial"/>
    </font>
    <font>
      <sz val="10"/>
      <name val="Arial"/>
    </font>
    <font>
      <sz val="8"/>
      <name val="Arial"/>
    </font>
    <font>
      <sz val="11"/>
      <name val="Arial"/>
    </font>
    <font>
      <b/>
      <sz val="11"/>
      <color indexed="12"/>
      <name val="Arial Narrow"/>
      <family val="2"/>
    </font>
    <font>
      <sz val="11"/>
      <name val="Arial Narrow"/>
      <family val="2"/>
    </font>
    <font>
      <b/>
      <sz val="11"/>
      <name val="Arial Narrow"/>
      <family val="2"/>
    </font>
    <font>
      <u/>
      <sz val="10"/>
      <color indexed="12"/>
      <name val="Arial"/>
    </font>
    <font>
      <sz val="8"/>
      <color indexed="81"/>
      <name val="Tahoma"/>
      <family val="2"/>
    </font>
    <font>
      <sz val="10"/>
      <name val="Arial Narrow"/>
      <family val="2"/>
    </font>
    <font>
      <b/>
      <sz val="10"/>
      <name val="Arial"/>
      <family val="2"/>
    </font>
    <font>
      <b/>
      <sz val="10"/>
      <name val="Arial"/>
    </font>
    <font>
      <b/>
      <sz val="10"/>
      <color indexed="9"/>
      <name val="Arial"/>
    </font>
    <font>
      <sz val="10"/>
      <name val="Arial"/>
    </font>
    <font>
      <b/>
      <sz val="12"/>
      <color indexed="8"/>
      <name val="Arial Narrow"/>
      <family val="2"/>
    </font>
    <font>
      <sz val="10"/>
      <color indexed="12"/>
      <name val="Arial"/>
    </font>
    <font>
      <b/>
      <sz val="10"/>
      <name val="Arial Narrow"/>
      <family val="2"/>
    </font>
    <font>
      <sz val="10"/>
      <name val="Arial"/>
    </font>
    <font>
      <sz val="10"/>
      <color indexed="9"/>
      <name val="Arial Narrow"/>
      <family val="2"/>
    </font>
    <font>
      <sz val="10"/>
      <color indexed="9"/>
      <name val="Arial"/>
    </font>
    <font>
      <b/>
      <sz val="10"/>
      <color indexed="8"/>
      <name val="Arial"/>
    </font>
    <font>
      <sz val="10"/>
      <color indexed="8"/>
      <name val="Arial"/>
    </font>
    <font>
      <b/>
      <sz val="10"/>
      <color indexed="9"/>
      <name val="Arial Narrow"/>
      <family val="2"/>
    </font>
    <font>
      <sz val="11"/>
      <color indexed="12"/>
      <name val="Arial"/>
    </font>
    <font>
      <b/>
      <sz val="10"/>
      <color indexed="8"/>
      <name val="Arial Narrow"/>
      <family val="2"/>
    </font>
    <font>
      <b/>
      <sz val="10"/>
      <color indexed="12"/>
      <name val="Arial Narrow"/>
      <family val="2"/>
    </font>
    <font>
      <b/>
      <sz val="10"/>
      <color indexed="12"/>
      <name val="Arial"/>
      <family val="2"/>
    </font>
    <font>
      <sz val="10"/>
      <name val="Arial"/>
      <family val="2"/>
    </font>
    <font>
      <b/>
      <sz val="11"/>
      <color indexed="60"/>
      <name val="Arial Narrow"/>
      <family val="2"/>
    </font>
    <font>
      <b/>
      <sz val="10"/>
      <color indexed="60"/>
      <name val="Arial"/>
    </font>
    <font>
      <b/>
      <sz val="8"/>
      <color indexed="81"/>
      <name val="Tahoma"/>
      <family val="2"/>
    </font>
    <font>
      <b/>
      <sz val="11"/>
      <color indexed="60"/>
      <name val="Arial"/>
    </font>
    <font>
      <b/>
      <u/>
      <sz val="18"/>
      <color indexed="12"/>
      <name val="Arial"/>
      <family val="2"/>
    </font>
    <font>
      <sz val="10"/>
      <color indexed="48"/>
      <name val="Arial Narrow"/>
      <family val="2"/>
    </font>
    <font>
      <b/>
      <sz val="10"/>
      <color indexed="48"/>
      <name val="Arial Narrow"/>
      <family val="2"/>
    </font>
    <font>
      <sz val="10"/>
      <color indexed="8"/>
      <name val="Arial Narrow"/>
      <family val="2"/>
    </font>
    <font>
      <b/>
      <sz val="10"/>
      <color indexed="9"/>
      <name val="Arial"/>
      <family val="2"/>
    </font>
    <font>
      <b/>
      <sz val="10"/>
      <color indexed="8"/>
      <name val="Arial"/>
      <family val="2"/>
    </font>
    <font>
      <b/>
      <sz val="12"/>
      <color indexed="12"/>
      <name val="Arial Narrow"/>
      <family val="2"/>
    </font>
    <font>
      <b/>
      <sz val="8"/>
      <color indexed="12"/>
      <name val="Tahoma"/>
      <family val="2"/>
    </font>
    <font>
      <b/>
      <sz val="11"/>
      <name val="Arial"/>
      <family val="2"/>
    </font>
    <font>
      <sz val="12"/>
      <name val="Arial"/>
    </font>
    <font>
      <b/>
      <sz val="10"/>
      <color indexed="12"/>
      <name val="Arial"/>
    </font>
    <font>
      <sz val="12"/>
      <color indexed="12"/>
      <name val="Arial"/>
    </font>
    <font>
      <b/>
      <sz val="9"/>
      <name val="Arial Narrow"/>
      <family val="2"/>
    </font>
    <font>
      <b/>
      <sz val="10"/>
      <color indexed="10"/>
      <name val="Arial"/>
      <family val="2"/>
    </font>
    <font>
      <b/>
      <sz val="11"/>
      <name val="Arial"/>
    </font>
    <font>
      <b/>
      <sz val="9"/>
      <color indexed="12"/>
      <name val="Arial"/>
      <family val="2"/>
    </font>
    <font>
      <b/>
      <sz val="8"/>
      <color indexed="8"/>
      <name val="Tahoma"/>
      <family val="2"/>
    </font>
    <font>
      <b/>
      <sz val="11"/>
      <color indexed="12"/>
      <name val="Arial"/>
      <family val="2"/>
    </font>
    <font>
      <sz val="11"/>
      <name val="Arial"/>
      <family val="2"/>
    </font>
    <font>
      <b/>
      <sz val="10"/>
      <color indexed="18"/>
      <name val="Arial"/>
      <family val="2"/>
    </font>
    <font>
      <sz val="9"/>
      <name val="Arial Narrow"/>
      <family val="2"/>
    </font>
    <font>
      <sz val="9"/>
      <name val="Arial"/>
    </font>
    <font>
      <b/>
      <sz val="9"/>
      <color indexed="10"/>
      <name val="Arial"/>
      <family val="2"/>
    </font>
    <font>
      <sz val="10"/>
      <color indexed="10"/>
      <name val="Arial"/>
    </font>
  </fonts>
  <fills count="17">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60"/>
        <bgColor indexed="64"/>
      </patternFill>
    </fill>
    <fill>
      <patternFill patternType="solid">
        <fgColor indexed="40"/>
        <bgColor indexed="64"/>
      </patternFill>
    </fill>
    <fill>
      <patternFill patternType="solid">
        <fgColor indexed="41"/>
        <bgColor indexed="64"/>
      </patternFill>
    </fill>
    <fill>
      <patternFill patternType="solid">
        <fgColor indexed="27"/>
        <bgColor indexed="64"/>
      </patternFill>
    </fill>
    <fill>
      <patternFill patternType="solid">
        <fgColor indexed="12"/>
        <bgColor indexed="64"/>
      </patternFill>
    </fill>
    <fill>
      <patternFill patternType="solid">
        <fgColor indexed="16"/>
        <bgColor indexed="64"/>
      </patternFill>
    </fill>
    <fill>
      <patternFill patternType="solid">
        <fgColor indexed="57"/>
        <bgColor indexed="64"/>
      </patternFill>
    </fill>
    <fill>
      <patternFill patternType="solid">
        <fgColor indexed="17"/>
        <bgColor indexed="64"/>
      </patternFill>
    </fill>
    <fill>
      <patternFill patternType="solid">
        <fgColor indexed="44"/>
        <bgColor indexed="64"/>
      </patternFill>
    </fill>
    <fill>
      <patternFill patternType="solid">
        <fgColor indexed="10"/>
        <bgColor indexed="64"/>
      </patternFill>
    </fill>
    <fill>
      <patternFill patternType="solid">
        <fgColor indexed="44"/>
        <bgColor indexed="42"/>
      </patternFill>
    </fill>
    <fill>
      <patternFill patternType="solid">
        <fgColor indexed="26"/>
        <bgColor indexed="42"/>
      </patternFill>
    </fill>
    <fill>
      <patternFill patternType="solid">
        <fgColor indexed="9"/>
        <bgColor indexed="64"/>
      </patternFill>
    </fill>
  </fills>
  <borders count="141">
    <border>
      <left/>
      <right/>
      <top/>
      <bottom/>
      <diagonal/>
    </border>
    <border>
      <left style="thin">
        <color indexed="40"/>
      </left>
      <right style="thin">
        <color indexed="40"/>
      </right>
      <top style="thin">
        <color indexed="40"/>
      </top>
      <bottom style="thin">
        <color indexed="40"/>
      </bottom>
      <diagonal/>
    </border>
    <border>
      <left style="thin">
        <color indexed="40"/>
      </left>
      <right style="thin">
        <color auto="1"/>
      </right>
      <top style="thin">
        <color indexed="40"/>
      </top>
      <bottom style="thin">
        <color auto="1"/>
      </bottom>
      <diagonal/>
    </border>
    <border>
      <left style="thin">
        <color auto="1"/>
      </left>
      <right/>
      <top/>
      <bottom/>
      <diagonal/>
    </border>
    <border>
      <left style="thin">
        <color indexed="40"/>
      </left>
      <right style="thin">
        <color auto="1"/>
      </right>
      <top style="thin">
        <color indexed="40"/>
      </top>
      <bottom style="thin">
        <color indexed="40"/>
      </bottom>
      <diagonal/>
    </border>
    <border>
      <left style="thin">
        <color indexed="40"/>
      </left>
      <right style="thin">
        <color indexed="40"/>
      </right>
      <top style="thin">
        <color indexed="40"/>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9"/>
      </left>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right style="thin">
        <color indexed="40"/>
      </right>
      <top style="thin">
        <color auto="1"/>
      </top>
      <bottom style="thin">
        <color indexed="40"/>
      </bottom>
      <diagonal/>
    </border>
    <border>
      <left style="thin">
        <color indexed="40"/>
      </left>
      <right style="thin">
        <color indexed="40"/>
      </right>
      <top style="thin">
        <color auto="1"/>
      </top>
      <bottom style="thin">
        <color indexed="40"/>
      </bottom>
      <diagonal/>
    </border>
    <border>
      <left style="thin">
        <color indexed="40"/>
      </left>
      <right style="thin">
        <color auto="1"/>
      </right>
      <top style="thin">
        <color auto="1"/>
      </top>
      <bottom style="thin">
        <color indexed="40"/>
      </bottom>
      <diagonal/>
    </border>
    <border>
      <left/>
      <right style="thin">
        <color indexed="40"/>
      </right>
      <top style="thin">
        <color indexed="40"/>
      </top>
      <bottom style="thin">
        <color indexed="40"/>
      </bottom>
      <diagonal/>
    </border>
    <border>
      <left/>
      <right style="thin">
        <color indexed="40"/>
      </right>
      <top style="thin">
        <color indexed="40"/>
      </top>
      <bottom style="thin">
        <color auto="1"/>
      </bottom>
      <diagonal/>
    </border>
    <border>
      <left style="thin">
        <color indexed="44"/>
      </left>
      <right style="thin">
        <color indexed="44"/>
      </right>
      <top style="thin">
        <color indexed="44"/>
      </top>
      <bottom style="thin">
        <color indexed="44"/>
      </bottom>
      <diagonal/>
    </border>
    <border>
      <left style="thin">
        <color indexed="44"/>
      </left>
      <right style="thin">
        <color auto="1"/>
      </right>
      <top style="thin">
        <color indexed="44"/>
      </top>
      <bottom style="thin">
        <color indexed="44"/>
      </bottom>
      <diagonal/>
    </border>
    <border>
      <left style="thin">
        <color indexed="44"/>
      </left>
      <right style="thin">
        <color indexed="44"/>
      </right>
      <top style="thin">
        <color indexed="44"/>
      </top>
      <bottom style="thin">
        <color auto="1"/>
      </bottom>
      <diagonal/>
    </border>
    <border>
      <left style="thin">
        <color indexed="44"/>
      </left>
      <right style="thin">
        <color auto="1"/>
      </right>
      <top style="thin">
        <color indexed="44"/>
      </top>
      <bottom style="thin">
        <color auto="1"/>
      </bottom>
      <diagonal/>
    </border>
    <border>
      <left style="thin">
        <color auto="1"/>
      </left>
      <right style="thin">
        <color indexed="9"/>
      </right>
      <top style="thin">
        <color auto="1"/>
      </top>
      <bottom style="thin">
        <color auto="1"/>
      </bottom>
      <diagonal/>
    </border>
    <border>
      <left style="thin">
        <color indexed="9"/>
      </left>
      <right style="thin">
        <color indexed="9"/>
      </right>
      <top style="thin">
        <color auto="1"/>
      </top>
      <bottom style="thin">
        <color auto="1"/>
      </bottom>
      <diagonal/>
    </border>
    <border>
      <left style="thin">
        <color indexed="9"/>
      </left>
      <right style="thin">
        <color auto="1"/>
      </right>
      <top style="thin">
        <color auto="1"/>
      </top>
      <bottom style="thin">
        <color auto="1"/>
      </bottom>
      <diagonal/>
    </border>
    <border>
      <left style="thin">
        <color indexed="8"/>
      </left>
      <right style="thin">
        <color indexed="9"/>
      </right>
      <top style="thin">
        <color indexed="8"/>
      </top>
      <bottom style="thin">
        <color indexed="44"/>
      </bottom>
      <diagonal/>
    </border>
    <border>
      <left style="thin">
        <color indexed="9"/>
      </left>
      <right style="thin">
        <color indexed="9"/>
      </right>
      <top style="thin">
        <color indexed="8"/>
      </top>
      <bottom style="thin">
        <color indexed="44"/>
      </bottom>
      <diagonal/>
    </border>
    <border>
      <left style="thin">
        <color indexed="9"/>
      </left>
      <right style="thin">
        <color indexed="8"/>
      </right>
      <top style="thin">
        <color indexed="8"/>
      </top>
      <bottom style="thin">
        <color indexed="44"/>
      </bottom>
      <diagonal/>
    </border>
    <border>
      <left/>
      <right/>
      <top style="thin">
        <color auto="1"/>
      </top>
      <bottom/>
      <diagonal/>
    </border>
    <border>
      <left/>
      <right/>
      <top/>
      <bottom style="thin">
        <color auto="1"/>
      </bottom>
      <diagonal/>
    </border>
    <border>
      <left/>
      <right style="thin">
        <color indexed="44"/>
      </right>
      <top style="thin">
        <color auto="1"/>
      </top>
      <bottom style="thin">
        <color indexed="44"/>
      </bottom>
      <diagonal/>
    </border>
    <border>
      <left style="thin">
        <color indexed="44"/>
      </left>
      <right style="thin">
        <color indexed="44"/>
      </right>
      <top style="thin">
        <color auto="1"/>
      </top>
      <bottom style="thin">
        <color indexed="44"/>
      </bottom>
      <diagonal/>
    </border>
    <border>
      <left style="thin">
        <color indexed="44"/>
      </left>
      <right style="thin">
        <color auto="1"/>
      </right>
      <top style="thin">
        <color auto="1"/>
      </top>
      <bottom style="thin">
        <color indexed="44"/>
      </bottom>
      <diagonal/>
    </border>
    <border>
      <left/>
      <right style="thin">
        <color indexed="44"/>
      </right>
      <top style="thin">
        <color indexed="44"/>
      </top>
      <bottom style="thin">
        <color indexed="44"/>
      </bottom>
      <diagonal/>
    </border>
    <border>
      <left style="thin">
        <color auto="1"/>
      </left>
      <right/>
      <top style="thin">
        <color auto="1"/>
      </top>
      <bottom style="thin">
        <color indexed="9"/>
      </bottom>
      <diagonal/>
    </border>
    <border>
      <left style="thin">
        <color auto="1"/>
      </left>
      <right/>
      <top style="thin">
        <color indexed="9"/>
      </top>
      <bottom style="thin">
        <color indexed="9"/>
      </bottom>
      <diagonal/>
    </border>
    <border>
      <left/>
      <right style="thin">
        <color indexed="44"/>
      </right>
      <top style="thin">
        <color indexed="44"/>
      </top>
      <bottom style="thin">
        <color auto="1"/>
      </bottom>
      <diagonal/>
    </border>
    <border>
      <left style="thin">
        <color auto="1"/>
      </left>
      <right/>
      <top style="thin">
        <color indexed="9"/>
      </top>
      <bottom style="thin">
        <color auto="1"/>
      </bottom>
      <diagonal/>
    </border>
    <border>
      <left style="thin">
        <color indexed="8"/>
      </left>
      <right style="thin">
        <color indexed="40"/>
      </right>
      <top style="thin">
        <color indexed="8"/>
      </top>
      <bottom style="thin">
        <color indexed="9"/>
      </bottom>
      <diagonal/>
    </border>
    <border>
      <left style="thin">
        <color indexed="8"/>
      </left>
      <right style="thin">
        <color indexed="40"/>
      </right>
      <top style="thin">
        <color indexed="9"/>
      </top>
      <bottom style="thin">
        <color indexed="9"/>
      </bottom>
      <diagonal/>
    </border>
    <border>
      <left style="thin">
        <color indexed="8"/>
      </left>
      <right style="thin">
        <color indexed="40"/>
      </right>
      <top style="thin">
        <color indexed="9"/>
      </top>
      <bottom style="thin">
        <color indexed="8"/>
      </bottom>
      <diagonal/>
    </border>
    <border>
      <left style="thin">
        <color indexed="40"/>
      </left>
      <right style="thin">
        <color indexed="40"/>
      </right>
      <top style="thin">
        <color indexed="8"/>
      </top>
      <bottom style="thin">
        <color indexed="40"/>
      </bottom>
      <diagonal/>
    </border>
    <border>
      <left style="thin">
        <color indexed="40"/>
      </left>
      <right style="thin">
        <color indexed="8"/>
      </right>
      <top style="thin">
        <color indexed="8"/>
      </top>
      <bottom style="thin">
        <color indexed="40"/>
      </bottom>
      <diagonal/>
    </border>
    <border>
      <left style="thin">
        <color indexed="40"/>
      </left>
      <right style="thin">
        <color indexed="8"/>
      </right>
      <top style="thin">
        <color indexed="40"/>
      </top>
      <bottom style="thin">
        <color indexed="40"/>
      </bottom>
      <diagonal/>
    </border>
    <border>
      <left style="thin">
        <color indexed="40"/>
      </left>
      <right style="thin">
        <color indexed="40"/>
      </right>
      <top style="thin">
        <color indexed="40"/>
      </top>
      <bottom style="thin">
        <color indexed="8"/>
      </bottom>
      <diagonal/>
    </border>
    <border>
      <left style="thin">
        <color indexed="40"/>
      </left>
      <right style="thin">
        <color indexed="8"/>
      </right>
      <top style="thin">
        <color indexed="40"/>
      </top>
      <bottom style="thin">
        <color indexed="8"/>
      </bottom>
      <diagonal/>
    </border>
    <border>
      <left style="thin">
        <color indexed="8"/>
      </left>
      <right style="thin">
        <color indexed="40"/>
      </right>
      <top style="thin">
        <color indexed="8"/>
      </top>
      <bottom style="thin">
        <color indexed="40"/>
      </bottom>
      <diagonal/>
    </border>
    <border>
      <left style="thin">
        <color indexed="44"/>
      </left>
      <right style="thin">
        <color indexed="44"/>
      </right>
      <top/>
      <bottom style="thin">
        <color indexed="44"/>
      </bottom>
      <diagonal/>
    </border>
    <border>
      <left style="thin">
        <color indexed="44"/>
      </left>
      <right/>
      <top/>
      <bottom style="thin">
        <color indexed="44"/>
      </bottom>
      <diagonal/>
    </border>
    <border>
      <left style="thin">
        <color indexed="44"/>
      </left>
      <right style="thin">
        <color indexed="8"/>
      </right>
      <top style="thin">
        <color indexed="44"/>
      </top>
      <bottom style="thin">
        <color indexed="44"/>
      </bottom>
      <diagonal/>
    </border>
    <border>
      <left style="thin">
        <color indexed="8"/>
      </left>
      <right style="thin">
        <color indexed="44"/>
      </right>
      <top style="thin">
        <color indexed="44"/>
      </top>
      <bottom style="thin">
        <color indexed="44"/>
      </bottom>
      <diagonal/>
    </border>
    <border>
      <left style="thin">
        <color indexed="8"/>
      </left>
      <right style="thin">
        <color indexed="44"/>
      </right>
      <top style="thin">
        <color indexed="44"/>
      </top>
      <bottom style="thin">
        <color indexed="8"/>
      </bottom>
      <diagonal/>
    </border>
    <border>
      <left style="thin">
        <color indexed="44"/>
      </left>
      <right style="thin">
        <color indexed="44"/>
      </right>
      <top style="thin">
        <color indexed="44"/>
      </top>
      <bottom style="thin">
        <color indexed="8"/>
      </bottom>
      <diagonal/>
    </border>
    <border>
      <left style="thin">
        <color indexed="44"/>
      </left>
      <right style="thin">
        <color indexed="8"/>
      </right>
      <top style="thin">
        <color indexed="44"/>
      </top>
      <bottom style="thin">
        <color indexed="8"/>
      </bottom>
      <diagonal/>
    </border>
    <border>
      <left style="thin">
        <color indexed="44"/>
      </left>
      <right style="thin">
        <color indexed="44"/>
      </right>
      <top style="thin">
        <color indexed="8"/>
      </top>
      <bottom style="thin">
        <color indexed="44"/>
      </bottom>
      <diagonal/>
    </border>
    <border>
      <left style="thin">
        <color indexed="44"/>
      </left>
      <right style="thin">
        <color indexed="8"/>
      </right>
      <top style="thin">
        <color indexed="8"/>
      </top>
      <bottom style="thin">
        <color indexed="44"/>
      </bottom>
      <diagonal/>
    </border>
    <border>
      <left style="thin">
        <color indexed="8"/>
      </left>
      <right style="thin">
        <color indexed="44"/>
      </right>
      <top style="thin">
        <color indexed="44"/>
      </top>
      <bottom/>
      <diagonal/>
    </border>
    <border>
      <left style="thin">
        <color indexed="44"/>
      </left>
      <right style="thin">
        <color indexed="44"/>
      </right>
      <top style="thin">
        <color indexed="44"/>
      </top>
      <bottom/>
      <diagonal/>
    </border>
    <border>
      <left style="thin">
        <color indexed="44"/>
      </left>
      <right/>
      <top style="thin">
        <color indexed="44"/>
      </top>
      <bottom/>
      <diagonal/>
    </border>
    <border>
      <left/>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indexed="8"/>
      </bottom>
      <diagonal/>
    </border>
    <border>
      <left style="thin">
        <color auto="1"/>
      </left>
      <right/>
      <top style="thin">
        <color indexed="8"/>
      </top>
      <bottom style="thin">
        <color indexed="8"/>
      </bottom>
      <diagonal/>
    </border>
    <border>
      <left style="thin">
        <color auto="1"/>
      </left>
      <right/>
      <top style="thin">
        <color indexed="8"/>
      </top>
      <bottom style="thin">
        <color auto="1"/>
      </bottom>
      <diagonal/>
    </border>
    <border>
      <left/>
      <right/>
      <top style="thin">
        <color indexed="44"/>
      </top>
      <bottom/>
      <diagonal/>
    </border>
    <border>
      <left style="thin">
        <color indexed="48"/>
      </left>
      <right style="thin">
        <color indexed="48"/>
      </right>
      <top style="thin">
        <color indexed="48"/>
      </top>
      <bottom style="thin">
        <color indexed="48"/>
      </bottom>
      <diagonal/>
    </border>
    <border>
      <left style="thin">
        <color indexed="8"/>
      </left>
      <right style="thin">
        <color indexed="44"/>
      </right>
      <top style="thin">
        <color indexed="8"/>
      </top>
      <bottom style="thin">
        <color indexed="44"/>
      </bottom>
      <diagonal/>
    </border>
    <border>
      <left style="thin">
        <color indexed="12"/>
      </left>
      <right style="thin">
        <color indexed="12"/>
      </right>
      <top style="thin">
        <color indexed="12"/>
      </top>
      <bottom style="thin">
        <color indexed="44"/>
      </bottom>
      <diagonal/>
    </border>
    <border>
      <left style="thin">
        <color indexed="12"/>
      </left>
      <right style="thin">
        <color indexed="12"/>
      </right>
      <top style="thin">
        <color indexed="44"/>
      </top>
      <bottom style="thin">
        <color indexed="44"/>
      </bottom>
      <diagonal/>
    </border>
    <border>
      <left style="thin">
        <color indexed="12"/>
      </left>
      <right style="thin">
        <color indexed="12"/>
      </right>
      <top style="thin">
        <color indexed="44"/>
      </top>
      <bottom style="thin">
        <color indexed="12"/>
      </bottom>
      <diagonal/>
    </border>
    <border>
      <left style="thin">
        <color indexed="44"/>
      </left>
      <right style="thin">
        <color indexed="12"/>
      </right>
      <top style="thin">
        <color indexed="12"/>
      </top>
      <bottom style="thin">
        <color indexed="44"/>
      </bottom>
      <diagonal/>
    </border>
    <border>
      <left style="thin">
        <color indexed="44"/>
      </left>
      <right style="thin">
        <color indexed="12"/>
      </right>
      <top style="thin">
        <color indexed="44"/>
      </top>
      <bottom style="thin">
        <color indexed="44"/>
      </bottom>
      <diagonal/>
    </border>
    <border>
      <left style="thin">
        <color indexed="12"/>
      </left>
      <right style="thin">
        <color indexed="12"/>
      </right>
      <top/>
      <bottom style="thin">
        <color indexed="12"/>
      </bottom>
      <diagonal/>
    </border>
    <border>
      <left style="thin">
        <color indexed="12"/>
      </left>
      <right style="thin">
        <color indexed="44"/>
      </right>
      <top style="thin">
        <color indexed="12"/>
      </top>
      <bottom style="thin">
        <color indexed="44"/>
      </bottom>
      <diagonal/>
    </border>
    <border>
      <left style="thin">
        <color indexed="12"/>
      </left>
      <right style="thin">
        <color indexed="44"/>
      </right>
      <top style="thin">
        <color indexed="44"/>
      </top>
      <bottom style="thin">
        <color indexed="44"/>
      </bottom>
      <diagonal/>
    </border>
    <border>
      <left style="thin">
        <color indexed="12"/>
      </left>
      <right style="thin">
        <color indexed="44"/>
      </right>
      <top style="thin">
        <color indexed="44"/>
      </top>
      <bottom style="thin">
        <color indexed="12"/>
      </bottom>
      <diagonal/>
    </border>
    <border>
      <left style="medium">
        <color auto="1"/>
      </left>
      <right style="thin">
        <color indexed="51"/>
      </right>
      <top style="medium">
        <color auto="1"/>
      </top>
      <bottom style="thin">
        <color indexed="51"/>
      </bottom>
      <diagonal/>
    </border>
    <border>
      <left/>
      <right style="thin">
        <color indexed="44"/>
      </right>
      <top/>
      <bottom/>
      <diagonal/>
    </border>
    <border>
      <left style="medium">
        <color indexed="8"/>
      </left>
      <right style="medium">
        <color indexed="9"/>
      </right>
      <top style="medium">
        <color indexed="8"/>
      </top>
      <bottom style="medium">
        <color indexed="9"/>
      </bottom>
      <diagonal/>
    </border>
    <border>
      <left style="medium">
        <color indexed="9"/>
      </left>
      <right style="medium">
        <color indexed="18"/>
      </right>
      <top style="medium">
        <color indexed="9"/>
      </top>
      <bottom style="medium">
        <color indexed="18"/>
      </bottom>
      <diagonal/>
    </border>
    <border>
      <left/>
      <right style="thin">
        <color indexed="44"/>
      </right>
      <top style="thin">
        <color indexed="44"/>
      </top>
      <bottom/>
      <diagonal/>
    </border>
    <border>
      <left/>
      <right style="thin">
        <color indexed="44"/>
      </right>
      <top/>
      <bottom style="thin">
        <color indexed="44"/>
      </bottom>
      <diagonal/>
    </border>
    <border>
      <left style="thin">
        <color auto="1"/>
      </left>
      <right style="thin">
        <color indexed="9"/>
      </right>
      <top/>
      <bottom style="thin">
        <color auto="1"/>
      </bottom>
      <diagonal/>
    </border>
    <border>
      <left style="thin">
        <color indexed="44"/>
      </left>
      <right/>
      <top/>
      <bottom/>
      <diagonal/>
    </border>
    <border>
      <left/>
      <right style="medium">
        <color indexed="8"/>
      </right>
      <top/>
      <bottom/>
      <diagonal/>
    </border>
    <border>
      <left/>
      <right/>
      <top/>
      <bottom style="thin">
        <color indexed="44"/>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indexed="40"/>
      </right>
      <top style="thin">
        <color indexed="40"/>
      </top>
      <bottom style="thin">
        <color indexed="40"/>
      </bottom>
      <diagonal/>
    </border>
    <border>
      <left style="thin">
        <color auto="1"/>
      </left>
      <right/>
      <top/>
      <bottom style="thin">
        <color auto="1"/>
      </bottom>
      <diagonal/>
    </border>
    <border>
      <left/>
      <right style="thin">
        <color auto="1"/>
      </right>
      <top/>
      <bottom style="thin">
        <color auto="1"/>
      </bottom>
      <diagonal/>
    </border>
    <border>
      <left style="thin">
        <color indexed="9"/>
      </left>
      <right style="thin">
        <color auto="1"/>
      </right>
      <top style="thin">
        <color auto="1"/>
      </top>
      <bottom/>
      <diagonal/>
    </border>
    <border>
      <left style="thin">
        <color indexed="9"/>
      </left>
      <right style="thin">
        <color auto="1"/>
      </right>
      <top/>
      <bottom style="thin">
        <color auto="1"/>
      </bottom>
      <diagonal/>
    </border>
    <border>
      <left style="thin">
        <color auto="1"/>
      </left>
      <right style="thin">
        <color indexed="9"/>
      </right>
      <top style="thin">
        <color auto="1"/>
      </top>
      <bottom/>
      <diagonal/>
    </border>
    <border>
      <left style="thin">
        <color indexed="9"/>
      </left>
      <right style="thin">
        <color indexed="9"/>
      </right>
      <top style="thin">
        <color auto="1"/>
      </top>
      <bottom/>
      <diagonal/>
    </border>
    <border>
      <left style="thin">
        <color indexed="9"/>
      </left>
      <right style="thin">
        <color indexed="9"/>
      </right>
      <top/>
      <bottom style="thin">
        <color auto="1"/>
      </bottom>
      <diagonal/>
    </border>
    <border>
      <left/>
      <right/>
      <top style="thin">
        <color indexed="40"/>
      </top>
      <bottom/>
      <diagonal/>
    </border>
    <border>
      <left/>
      <right style="thin">
        <color auto="1"/>
      </right>
      <top/>
      <bottom/>
      <diagonal/>
    </border>
    <border>
      <left style="thin">
        <color auto="1"/>
      </left>
      <right style="thin">
        <color indexed="40"/>
      </right>
      <top style="thin">
        <color indexed="40"/>
      </top>
      <bottom style="thin">
        <color indexed="9"/>
      </bottom>
      <diagonal/>
    </border>
    <border>
      <left style="thin">
        <color indexed="40"/>
      </left>
      <right style="thin">
        <color indexed="40"/>
      </right>
      <top style="thin">
        <color indexed="40"/>
      </top>
      <bottom style="thin">
        <color indexed="9"/>
      </bottom>
      <diagonal/>
    </border>
    <border>
      <left style="thin">
        <color auto="1"/>
      </left>
      <right style="thin">
        <color indexed="40"/>
      </right>
      <top/>
      <bottom style="thin">
        <color indexed="40"/>
      </bottom>
      <diagonal/>
    </border>
    <border>
      <left style="thin">
        <color indexed="40"/>
      </left>
      <right style="thin">
        <color indexed="40"/>
      </right>
      <top/>
      <bottom style="thin">
        <color indexed="40"/>
      </bottom>
      <diagonal/>
    </border>
    <border>
      <left/>
      <right style="thin">
        <color indexed="40"/>
      </right>
      <top/>
      <bottom style="thin">
        <color auto="1"/>
      </bottom>
      <diagonal/>
    </border>
    <border>
      <left style="thin">
        <color auto="1"/>
      </left>
      <right style="thin">
        <color indexed="40"/>
      </right>
      <top style="thin">
        <color auto="1"/>
      </top>
      <bottom style="thin">
        <color indexed="40"/>
      </bottom>
      <diagonal/>
    </border>
    <border>
      <left style="thin">
        <color auto="1"/>
      </left>
      <right style="thin">
        <color indexed="40"/>
      </right>
      <top style="thin">
        <color indexed="8"/>
      </top>
      <bottom style="thin">
        <color indexed="8"/>
      </bottom>
      <diagonal/>
    </border>
    <border>
      <left style="thin">
        <color indexed="40"/>
      </left>
      <right style="thin">
        <color indexed="8"/>
      </right>
      <top style="thin">
        <color indexed="8"/>
      </top>
      <bottom style="thin">
        <color indexed="8"/>
      </bottom>
      <diagonal/>
    </border>
    <border>
      <left style="thin">
        <color auto="1"/>
      </left>
      <right style="thin">
        <color indexed="9"/>
      </right>
      <top style="thin">
        <color auto="1"/>
      </top>
      <bottom style="thin">
        <color indexed="9"/>
      </bottom>
      <diagonal/>
    </border>
    <border>
      <left/>
      <right/>
      <top style="thin">
        <color auto="1"/>
      </top>
      <bottom style="thin">
        <color indexed="9"/>
      </bottom>
      <diagonal/>
    </border>
    <border>
      <left style="thin">
        <color indexed="9"/>
      </left>
      <right/>
      <top style="thin">
        <color auto="1"/>
      </top>
      <bottom style="thin">
        <color indexed="9"/>
      </bottom>
      <diagonal/>
    </border>
    <border>
      <left style="thin">
        <color auto="1"/>
      </left>
      <right style="thin">
        <color indexed="40"/>
      </right>
      <top style="thin">
        <color auto="1"/>
      </top>
      <bottom style="thin">
        <color auto="1"/>
      </bottom>
      <diagonal/>
    </border>
    <border>
      <left style="thin">
        <color indexed="40"/>
      </left>
      <right style="thin">
        <color auto="1"/>
      </right>
      <top style="thin">
        <color auto="1"/>
      </top>
      <bottom style="thin">
        <color auto="1"/>
      </bottom>
      <diagonal/>
    </border>
    <border>
      <left style="thin">
        <color auto="1"/>
      </left>
      <right style="thin">
        <color indexed="9"/>
      </right>
      <top style="thin">
        <color indexed="9"/>
      </top>
      <bottom style="thin">
        <color indexed="9"/>
      </bottom>
      <diagonal/>
    </border>
    <border>
      <left/>
      <right/>
      <top style="thin">
        <color indexed="9"/>
      </top>
      <bottom style="thin">
        <color indexed="9"/>
      </bottom>
      <diagonal/>
    </border>
    <border>
      <left style="thin">
        <color auto="1"/>
      </left>
      <right style="thin">
        <color indexed="40"/>
      </right>
      <top style="thin">
        <color auto="1"/>
      </top>
      <bottom/>
      <diagonal/>
    </border>
    <border>
      <left/>
      <right style="thin">
        <color indexed="40"/>
      </right>
      <top style="thin">
        <color auto="1"/>
      </top>
      <bottom/>
      <diagonal/>
    </border>
    <border>
      <left style="thin">
        <color indexed="40"/>
      </left>
      <right style="thin">
        <color indexed="40"/>
      </right>
      <top style="thin">
        <color auto="1"/>
      </top>
      <bottom/>
      <diagonal/>
    </border>
    <border>
      <left style="thin">
        <color indexed="40"/>
      </left>
      <right style="thin">
        <color auto="1"/>
      </right>
      <top style="thin">
        <color auto="1"/>
      </top>
      <bottom/>
      <diagonal/>
    </border>
    <border>
      <left style="thin">
        <color auto="1"/>
      </left>
      <right style="thin">
        <color indexed="9"/>
      </right>
      <top style="thin">
        <color indexed="9"/>
      </top>
      <bottom style="thin">
        <color auto="1"/>
      </bottom>
      <diagonal/>
    </border>
    <border>
      <left/>
      <right/>
      <top style="thin">
        <color indexed="9"/>
      </top>
      <bottom style="thin">
        <color auto="1"/>
      </bottom>
      <diagonal/>
    </border>
    <border>
      <left style="thin">
        <color indexed="9"/>
      </left>
      <right style="thin">
        <color indexed="44"/>
      </right>
      <top style="thin">
        <color indexed="9"/>
      </top>
      <bottom style="thin">
        <color auto="1"/>
      </bottom>
      <diagonal/>
    </border>
    <border>
      <left style="thin">
        <color auto="1"/>
      </left>
      <right/>
      <top style="thin">
        <color indexed="9"/>
      </top>
      <bottom/>
      <diagonal/>
    </border>
    <border>
      <left/>
      <right style="thin">
        <color indexed="9"/>
      </right>
      <top style="thin">
        <color indexed="9"/>
      </top>
      <bottom/>
      <diagonal/>
    </border>
    <border>
      <left style="thin">
        <color auto="1"/>
      </left>
      <right/>
      <top/>
      <bottom style="thin">
        <color indexed="9"/>
      </bottom>
      <diagonal/>
    </border>
    <border>
      <left/>
      <right style="thin">
        <color indexed="9"/>
      </right>
      <top/>
      <bottom style="thin">
        <color indexed="9"/>
      </bottom>
      <diagonal/>
    </border>
    <border>
      <left style="thin">
        <color indexed="40"/>
      </left>
      <right/>
      <top style="thin">
        <color indexed="40"/>
      </top>
      <bottom/>
      <diagonal/>
    </border>
    <border>
      <left/>
      <right style="thin">
        <color indexed="40"/>
      </right>
      <top style="thin">
        <color indexed="40"/>
      </top>
      <bottom/>
      <diagonal/>
    </border>
    <border>
      <left style="thin">
        <color indexed="40"/>
      </left>
      <right/>
      <top/>
      <bottom style="thin">
        <color indexed="40"/>
      </bottom>
      <diagonal/>
    </border>
    <border>
      <left/>
      <right style="thin">
        <color indexed="40"/>
      </right>
      <top/>
      <bottom style="thin">
        <color indexed="40"/>
      </bottom>
      <diagonal/>
    </border>
    <border>
      <left style="thin">
        <color auto="1"/>
      </left>
      <right style="thin">
        <color indexed="40"/>
      </right>
      <top/>
      <bottom/>
      <diagonal/>
    </border>
    <border>
      <left style="thin">
        <color indexed="40"/>
      </left>
      <right/>
      <top/>
      <bottom/>
      <diagonal/>
    </border>
    <border>
      <left style="thin">
        <color indexed="40"/>
      </left>
      <right style="thin">
        <color auto="1"/>
      </right>
      <top style="thin">
        <color indexed="8"/>
      </top>
      <bottom style="thin">
        <color indexed="8"/>
      </bottom>
      <diagonal/>
    </border>
    <border>
      <left style="thin">
        <color auto="1"/>
      </left>
      <right style="thin">
        <color indexed="40"/>
      </right>
      <top style="thin">
        <color indexed="8"/>
      </top>
      <bottom style="thin">
        <color auto="1"/>
      </bottom>
      <diagonal/>
    </border>
    <border>
      <left/>
      <right/>
      <top style="thin">
        <color indexed="8"/>
      </top>
      <bottom style="thin">
        <color auto="1"/>
      </bottom>
      <diagonal/>
    </border>
    <border>
      <left style="thin">
        <color indexed="40"/>
      </left>
      <right style="thin">
        <color auto="1"/>
      </right>
      <top style="thin">
        <color indexed="8"/>
      </top>
      <bottom style="thin">
        <color auto="1"/>
      </bottom>
      <diagonal/>
    </border>
    <border>
      <left style="thin">
        <color auto="1"/>
      </left>
      <right style="thin">
        <color indexed="44"/>
      </right>
      <top style="thin">
        <color indexed="44"/>
      </top>
      <bottom style="thin">
        <color indexed="44"/>
      </bottom>
      <diagonal/>
    </border>
    <border>
      <left style="thin">
        <color auto="1"/>
      </left>
      <right style="thin">
        <color indexed="44"/>
      </right>
      <top style="thin">
        <color indexed="44"/>
      </top>
      <bottom style="thin">
        <color auto="1"/>
      </bottom>
      <diagonal/>
    </border>
    <border>
      <left/>
      <right style="thin">
        <color indexed="44"/>
      </right>
      <top/>
      <bottom style="thin">
        <color auto="1"/>
      </bottom>
      <diagonal/>
    </border>
    <border>
      <left style="thin">
        <color auto="1"/>
      </left>
      <right/>
      <top style="thin">
        <color auto="1"/>
      </top>
      <bottom style="thin">
        <color indexed="44"/>
      </bottom>
      <diagonal/>
    </border>
    <border>
      <left style="thin">
        <color auto="1"/>
      </left>
      <right/>
      <top/>
      <bottom style="thin">
        <color indexed="44"/>
      </bottom>
      <diagonal/>
    </border>
    <border>
      <left style="thin">
        <color auto="1"/>
      </left>
      <right style="thin">
        <color indexed="44"/>
      </right>
      <top style="thin">
        <color auto="1"/>
      </top>
      <bottom style="thin">
        <color indexed="44"/>
      </bottom>
      <diagonal/>
    </border>
    <border>
      <left/>
      <right style="thin">
        <color indexed="8"/>
      </right>
      <top/>
      <bottom style="thin">
        <color auto="1"/>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367">
    <xf numFmtId="0" fontId="0" fillId="0" borderId="0" xfId="0"/>
    <xf numFmtId="0" fontId="0" fillId="2" borderId="0" xfId="0" applyFill="1"/>
    <xf numFmtId="4" fontId="0" fillId="2" borderId="0" xfId="0" applyNumberFormat="1" applyFill="1"/>
    <xf numFmtId="4" fontId="0" fillId="2" borderId="1" xfId="0" applyNumberFormat="1" applyFill="1" applyBorder="1"/>
    <xf numFmtId="0" fontId="0" fillId="2" borderId="1" xfId="0" applyFill="1" applyBorder="1"/>
    <xf numFmtId="4" fontId="10" fillId="2" borderId="1" xfId="0" applyNumberFormat="1" applyFont="1" applyFill="1" applyBorder="1"/>
    <xf numFmtId="0" fontId="3" fillId="2" borderId="0" xfId="0" applyFont="1" applyFill="1"/>
    <xf numFmtId="4" fontId="5" fillId="2" borderId="0" xfId="0" applyNumberFormat="1" applyFont="1" applyFill="1" applyAlignment="1">
      <alignment horizontal="center"/>
    </xf>
    <xf numFmtId="4" fontId="5" fillId="2" borderId="0" xfId="0" applyNumberFormat="1" applyFont="1" applyFill="1"/>
    <xf numFmtId="0" fontId="6" fillId="2" borderId="0" xfId="0" applyFont="1" applyFill="1"/>
    <xf numFmtId="0" fontId="5" fillId="2" borderId="0" xfId="0" applyFont="1" applyFill="1"/>
    <xf numFmtId="4" fontId="3" fillId="2" borderId="0" xfId="0" applyNumberFormat="1" applyFont="1" applyFill="1"/>
    <xf numFmtId="0" fontId="9" fillId="2" borderId="0" xfId="0" applyFont="1" applyFill="1"/>
    <xf numFmtId="0" fontId="3" fillId="2" borderId="0" xfId="0" applyFont="1" applyFill="1" applyBorder="1"/>
    <xf numFmtId="0" fontId="3" fillId="2" borderId="0" xfId="0" applyFont="1" applyFill="1" applyBorder="1" applyAlignment="1">
      <alignment horizontal="center"/>
    </xf>
    <xf numFmtId="9" fontId="3" fillId="2" borderId="0" xfId="0" applyNumberFormat="1" applyFont="1" applyFill="1" applyBorder="1"/>
    <xf numFmtId="4" fontId="14" fillId="3" borderId="2" xfId="0" applyNumberFormat="1" applyFont="1" applyFill="1" applyBorder="1" applyAlignment="1">
      <alignment horizontal="center"/>
    </xf>
    <xf numFmtId="0" fontId="6" fillId="3" borderId="3" xfId="0" applyFont="1" applyFill="1" applyBorder="1"/>
    <xf numFmtId="0" fontId="5" fillId="3" borderId="0" xfId="0" applyFont="1" applyFill="1" applyBorder="1"/>
    <xf numFmtId="4" fontId="5" fillId="3" borderId="0" xfId="0" applyNumberFormat="1" applyFont="1" applyFill="1" applyBorder="1"/>
    <xf numFmtId="0" fontId="3" fillId="2" borderId="3" xfId="0" applyFont="1" applyFill="1" applyBorder="1"/>
    <xf numFmtId="0" fontId="3" fillId="2" borderId="3" xfId="0" applyFont="1" applyFill="1" applyBorder="1" applyAlignment="1">
      <alignment horizontal="center"/>
    </xf>
    <xf numFmtId="4" fontId="20" fillId="3" borderId="1" xfId="0" applyNumberFormat="1" applyFont="1" applyFill="1" applyBorder="1"/>
    <xf numFmtId="4" fontId="9" fillId="0" borderId="1" xfId="0" applyNumberFormat="1" applyFont="1" applyFill="1" applyBorder="1" applyProtection="1">
      <protection locked="0"/>
    </xf>
    <xf numFmtId="4" fontId="24" fillId="3" borderId="1" xfId="0" applyNumberFormat="1" applyFont="1" applyFill="1" applyBorder="1"/>
    <xf numFmtId="4" fontId="25" fillId="3" borderId="4" xfId="0" applyNumberFormat="1" applyFont="1" applyFill="1" applyBorder="1" applyAlignment="1">
      <alignment horizontal="center"/>
    </xf>
    <xf numFmtId="4" fontId="4" fillId="3" borderId="5" xfId="0" applyNumberFormat="1" applyFont="1" applyFill="1" applyBorder="1"/>
    <xf numFmtId="0" fontId="26" fillId="2" borderId="1" xfId="0" applyFont="1" applyFill="1" applyBorder="1" applyAlignment="1">
      <alignment horizontal="left"/>
    </xf>
    <xf numFmtId="9" fontId="27" fillId="2" borderId="1" xfId="0" applyNumberFormat="1" applyFont="1" applyFill="1" applyBorder="1"/>
    <xf numFmtId="4" fontId="22" fillId="4" borderId="6" xfId="0" applyNumberFormat="1" applyFont="1" applyFill="1" applyBorder="1" applyAlignment="1">
      <alignment horizontal="center"/>
    </xf>
    <xf numFmtId="4" fontId="22" fillId="4" borderId="7" xfId="0" applyNumberFormat="1" applyFont="1" applyFill="1" applyBorder="1" applyAlignment="1">
      <alignment horizontal="center"/>
    </xf>
    <xf numFmtId="4" fontId="9" fillId="3" borderId="6" xfId="0" applyNumberFormat="1" applyFont="1" applyFill="1" applyBorder="1"/>
    <xf numFmtId="4" fontId="9" fillId="3" borderId="7" xfId="0" applyNumberFormat="1" applyFont="1" applyFill="1" applyBorder="1"/>
    <xf numFmtId="0" fontId="9" fillId="3" borderId="3" xfId="0" applyFont="1" applyFill="1" applyBorder="1"/>
    <xf numFmtId="0" fontId="9" fillId="3" borderId="0" xfId="0" applyFont="1" applyFill="1" applyBorder="1"/>
    <xf numFmtId="4" fontId="9" fillId="3" borderId="0" xfId="0" applyNumberFormat="1" applyFont="1" applyFill="1" applyBorder="1"/>
    <xf numFmtId="4" fontId="9" fillId="3" borderId="8" xfId="0" applyNumberFormat="1" applyFont="1" applyFill="1" applyBorder="1"/>
    <xf numFmtId="4" fontId="16" fillId="3" borderId="6" xfId="0" applyNumberFormat="1" applyFont="1" applyFill="1" applyBorder="1"/>
    <xf numFmtId="4" fontId="16" fillId="3" borderId="7" xfId="0" applyNumberFormat="1" applyFont="1" applyFill="1" applyBorder="1"/>
    <xf numFmtId="0" fontId="16" fillId="5" borderId="9" xfId="0" applyFont="1" applyFill="1" applyBorder="1" applyAlignment="1">
      <alignment horizontal="left"/>
    </xf>
    <xf numFmtId="4" fontId="9" fillId="2" borderId="0" xfId="0" applyNumberFormat="1" applyFont="1" applyFill="1"/>
    <xf numFmtId="0" fontId="9" fillId="2" borderId="1" xfId="0" applyFont="1" applyFill="1" applyBorder="1"/>
    <xf numFmtId="4" fontId="9" fillId="2" borderId="1" xfId="0" applyNumberFormat="1" applyFont="1" applyFill="1" applyBorder="1"/>
    <xf numFmtId="4" fontId="9" fillId="3" borderId="10" xfId="0" applyNumberFormat="1" applyFont="1" applyFill="1" applyBorder="1"/>
    <xf numFmtId="4" fontId="9" fillId="3" borderId="11" xfId="0" applyNumberFormat="1" applyFont="1" applyFill="1" applyBorder="1"/>
    <xf numFmtId="4" fontId="22" fillId="4" borderId="10" xfId="0" applyNumberFormat="1" applyFont="1" applyFill="1" applyBorder="1" applyAlignment="1">
      <alignment horizontal="center"/>
    </xf>
    <xf numFmtId="4" fontId="22" fillId="4" borderId="11" xfId="0" applyNumberFormat="1" applyFont="1" applyFill="1" applyBorder="1" applyAlignment="1">
      <alignment horizontal="center"/>
    </xf>
    <xf numFmtId="4" fontId="16" fillId="3" borderId="11" xfId="0" applyNumberFormat="1" applyFont="1" applyFill="1" applyBorder="1"/>
    <xf numFmtId="4" fontId="9" fillId="0" borderId="12" xfId="0" applyNumberFormat="1" applyFont="1" applyFill="1" applyBorder="1" applyProtection="1">
      <protection locked="0"/>
    </xf>
    <xf numFmtId="4" fontId="9" fillId="0" borderId="13" xfId="0" applyNumberFormat="1" applyFont="1" applyFill="1" applyBorder="1" applyProtection="1">
      <protection locked="0"/>
    </xf>
    <xf numFmtId="4" fontId="9" fillId="0" borderId="14" xfId="0" applyNumberFormat="1" applyFont="1" applyFill="1" applyBorder="1" applyProtection="1">
      <protection locked="0"/>
    </xf>
    <xf numFmtId="4" fontId="9" fillId="0" borderId="15" xfId="0" applyNumberFormat="1" applyFont="1" applyFill="1" applyBorder="1" applyProtection="1">
      <protection locked="0"/>
    </xf>
    <xf numFmtId="4" fontId="9" fillId="0" borderId="4" xfId="0" applyNumberFormat="1" applyFont="1" applyFill="1" applyBorder="1" applyProtection="1">
      <protection locked="0"/>
    </xf>
    <xf numFmtId="9" fontId="9" fillId="0" borderId="15" xfId="0" applyNumberFormat="1" applyFont="1" applyFill="1" applyBorder="1" applyProtection="1">
      <protection locked="0"/>
    </xf>
    <xf numFmtId="9" fontId="9" fillId="0" borderId="1" xfId="0" applyNumberFormat="1" applyFont="1" applyFill="1" applyBorder="1" applyProtection="1">
      <protection locked="0"/>
    </xf>
    <xf numFmtId="9" fontId="9" fillId="0" borderId="4" xfId="0" applyNumberFormat="1" applyFont="1" applyFill="1" applyBorder="1" applyProtection="1">
      <protection locked="0"/>
    </xf>
    <xf numFmtId="0" fontId="9" fillId="0" borderId="15" xfId="0" applyFont="1" applyFill="1" applyBorder="1" applyProtection="1">
      <protection locked="0"/>
    </xf>
    <xf numFmtId="0" fontId="9" fillId="0" borderId="1" xfId="0" applyFont="1" applyFill="1" applyBorder="1" applyProtection="1">
      <protection locked="0"/>
    </xf>
    <xf numFmtId="0" fontId="9" fillId="0" borderId="4" xfId="0" applyFont="1" applyFill="1" applyBorder="1" applyProtection="1">
      <protection locked="0"/>
    </xf>
    <xf numFmtId="4" fontId="6" fillId="2" borderId="16" xfId="0" applyNumberFormat="1" applyFont="1" applyFill="1" applyBorder="1"/>
    <xf numFmtId="4" fontId="6" fillId="2" borderId="5" xfId="0" applyNumberFormat="1" applyFont="1" applyFill="1" applyBorder="1"/>
    <xf numFmtId="4" fontId="6" fillId="2" borderId="2" xfId="0" applyNumberFormat="1" applyFont="1" applyFill="1" applyBorder="1"/>
    <xf numFmtId="0" fontId="32" fillId="2" borderId="0" xfId="0" applyFont="1" applyFill="1" applyAlignment="1">
      <alignment horizontal="right"/>
    </xf>
    <xf numFmtId="4" fontId="9" fillId="2" borderId="0" xfId="0" applyNumberFormat="1" applyFont="1" applyFill="1" applyBorder="1"/>
    <xf numFmtId="0" fontId="24" fillId="2" borderId="0" xfId="0" applyFont="1" applyFill="1" applyBorder="1" applyAlignment="1">
      <alignment horizontal="left"/>
    </xf>
    <xf numFmtId="0" fontId="33" fillId="2" borderId="0" xfId="0" applyFont="1" applyFill="1"/>
    <xf numFmtId="0" fontId="34" fillId="2" borderId="0" xfId="0" applyFont="1" applyFill="1" applyBorder="1" applyAlignment="1">
      <alignment horizontal="left"/>
    </xf>
    <xf numFmtId="0" fontId="16" fillId="2" borderId="0" xfId="0" applyFont="1" applyFill="1"/>
    <xf numFmtId="0" fontId="9" fillId="2" borderId="0" xfId="0" applyFont="1" applyFill="1" applyBorder="1"/>
    <xf numFmtId="3" fontId="9" fillId="2" borderId="0" xfId="0" applyNumberFormat="1" applyFont="1" applyFill="1" applyBorder="1"/>
    <xf numFmtId="0" fontId="16" fillId="2" borderId="0" xfId="0" applyFont="1" applyFill="1" applyBorder="1"/>
    <xf numFmtId="0" fontId="24" fillId="6" borderId="17" xfId="0" applyFont="1" applyFill="1" applyBorder="1" applyAlignment="1">
      <alignment horizontal="left"/>
    </xf>
    <xf numFmtId="4" fontId="9" fillId="6" borderId="17" xfId="0" applyNumberFormat="1" applyFont="1" applyFill="1" applyBorder="1"/>
    <xf numFmtId="4" fontId="9" fillId="6" borderId="18" xfId="0" applyNumberFormat="1" applyFont="1" applyFill="1" applyBorder="1"/>
    <xf numFmtId="4" fontId="16" fillId="7" borderId="19" xfId="0" applyNumberFormat="1" applyFont="1" applyFill="1" applyBorder="1"/>
    <xf numFmtId="4" fontId="16" fillId="7" borderId="20" xfId="0" applyNumberFormat="1" applyFont="1" applyFill="1" applyBorder="1"/>
    <xf numFmtId="4" fontId="16" fillId="7" borderId="6" xfId="0" applyNumberFormat="1" applyFont="1" applyFill="1" applyBorder="1"/>
    <xf numFmtId="4" fontId="9" fillId="7" borderId="6" xfId="0" applyNumberFormat="1" applyFont="1" applyFill="1" applyBorder="1"/>
    <xf numFmtId="4" fontId="9" fillId="7" borderId="0" xfId="0" applyNumberFormat="1" applyFont="1" applyFill="1" applyBorder="1"/>
    <xf numFmtId="4" fontId="9" fillId="7" borderId="17" xfId="0" applyNumberFormat="1" applyFont="1" applyFill="1" applyBorder="1"/>
    <xf numFmtId="4" fontId="9" fillId="7" borderId="18" xfId="0" applyNumberFormat="1" applyFont="1" applyFill="1" applyBorder="1"/>
    <xf numFmtId="0" fontId="24" fillId="2" borderId="0" xfId="0" applyFont="1" applyFill="1"/>
    <xf numFmtId="0" fontId="34" fillId="2" borderId="0" xfId="0" applyFont="1" applyFill="1"/>
    <xf numFmtId="10" fontId="18" fillId="8" borderId="21" xfId="0" applyNumberFormat="1" applyFont="1" applyFill="1" applyBorder="1" applyAlignment="1">
      <alignment horizontal="center"/>
    </xf>
    <xf numFmtId="10" fontId="18" fillId="8" borderId="22" xfId="0" applyNumberFormat="1" applyFont="1" applyFill="1" applyBorder="1" applyAlignment="1">
      <alignment horizontal="center"/>
    </xf>
    <xf numFmtId="10" fontId="18" fillId="8" borderId="23" xfId="0" applyNumberFormat="1" applyFont="1" applyFill="1" applyBorder="1" applyAlignment="1">
      <alignment horizontal="center"/>
    </xf>
    <xf numFmtId="10" fontId="18" fillId="9" borderId="21" xfId="0" applyNumberFormat="1" applyFont="1" applyFill="1" applyBorder="1" applyAlignment="1">
      <alignment horizontal="center"/>
    </xf>
    <xf numFmtId="10" fontId="18" fillId="9" borderId="22" xfId="0" applyNumberFormat="1" applyFont="1" applyFill="1" applyBorder="1" applyAlignment="1">
      <alignment horizontal="center"/>
    </xf>
    <xf numFmtId="10" fontId="18" fillId="9" borderId="23" xfId="0" applyNumberFormat="1" applyFont="1" applyFill="1" applyBorder="1" applyAlignment="1">
      <alignment horizontal="center"/>
    </xf>
    <xf numFmtId="10" fontId="18" fillId="10" borderId="21" xfId="0" applyNumberFormat="1" applyFont="1" applyFill="1" applyBorder="1" applyAlignment="1">
      <alignment horizontal="center"/>
    </xf>
    <xf numFmtId="10" fontId="18" fillId="10" borderId="22" xfId="0" applyNumberFormat="1" applyFont="1" applyFill="1" applyBorder="1" applyAlignment="1">
      <alignment horizontal="center"/>
    </xf>
    <xf numFmtId="10" fontId="18" fillId="10" borderId="23" xfId="0" applyNumberFormat="1" applyFont="1" applyFill="1" applyBorder="1" applyAlignment="1">
      <alignment horizontal="center"/>
    </xf>
    <xf numFmtId="4" fontId="18" fillId="11" borderId="24" xfId="0" applyNumberFormat="1" applyFont="1" applyFill="1" applyBorder="1" applyAlignment="1">
      <alignment horizontal="center"/>
    </xf>
    <xf numFmtId="4" fontId="18" fillId="11" borderId="25" xfId="0" applyNumberFormat="1" applyFont="1" applyFill="1" applyBorder="1" applyAlignment="1">
      <alignment horizontal="center"/>
    </xf>
    <xf numFmtId="4" fontId="18" fillId="11" borderId="26" xfId="0" applyNumberFormat="1" applyFont="1" applyFill="1" applyBorder="1" applyAlignment="1">
      <alignment horizontal="center"/>
    </xf>
    <xf numFmtId="4" fontId="16" fillId="2" borderId="0" xfId="0" applyNumberFormat="1" applyFont="1" applyFill="1" applyBorder="1" applyAlignment="1">
      <alignment horizontal="center"/>
    </xf>
    <xf numFmtId="0" fontId="9" fillId="2" borderId="0" xfId="0" applyFont="1" applyFill="1" applyAlignment="1">
      <alignment horizontal="left"/>
    </xf>
    <xf numFmtId="0" fontId="25" fillId="2" borderId="0" xfId="0" applyFont="1" applyFill="1" applyBorder="1" applyAlignment="1">
      <alignment horizontal="left"/>
    </xf>
    <xf numFmtId="0" fontId="25" fillId="2" borderId="0" xfId="0" applyFont="1" applyFill="1"/>
    <xf numFmtId="0" fontId="13" fillId="2" borderId="0" xfId="0" applyFont="1" applyFill="1"/>
    <xf numFmtId="4" fontId="16" fillId="7" borderId="0" xfId="0" applyNumberFormat="1" applyFont="1" applyFill="1" applyBorder="1" applyAlignment="1">
      <alignment horizontal="center"/>
    </xf>
    <xf numFmtId="4" fontId="16" fillId="7" borderId="0" xfId="0" applyNumberFormat="1" applyFont="1" applyFill="1" applyAlignment="1">
      <alignment horizontal="center"/>
    </xf>
    <xf numFmtId="0" fontId="9" fillId="7" borderId="0" xfId="0" applyFont="1" applyFill="1" applyBorder="1"/>
    <xf numFmtId="0" fontId="9" fillId="7" borderId="0" xfId="0" applyFont="1" applyFill="1"/>
    <xf numFmtId="10" fontId="9" fillId="0" borderId="0" xfId="0" applyNumberFormat="1" applyFont="1" applyFill="1" applyBorder="1"/>
    <xf numFmtId="4" fontId="9" fillId="7" borderId="27" xfId="0" applyNumberFormat="1" applyFont="1" applyFill="1" applyBorder="1"/>
    <xf numFmtId="4" fontId="9" fillId="7" borderId="28" xfId="0" applyNumberFormat="1" applyFont="1" applyFill="1" applyBorder="1"/>
    <xf numFmtId="0" fontId="19" fillId="8" borderId="29" xfId="0" applyFont="1" applyFill="1" applyBorder="1" applyAlignment="1">
      <alignment horizontal="center"/>
    </xf>
    <xf numFmtId="0" fontId="19" fillId="8" borderId="30" xfId="0" applyFont="1" applyFill="1" applyBorder="1" applyAlignment="1">
      <alignment horizontal="center"/>
    </xf>
    <xf numFmtId="0" fontId="19" fillId="8" borderId="31" xfId="0" applyFont="1" applyFill="1" applyBorder="1" applyAlignment="1">
      <alignment horizontal="center"/>
    </xf>
    <xf numFmtId="4" fontId="0" fillId="0" borderId="32" xfId="0" applyNumberFormat="1" applyFill="1" applyBorder="1"/>
    <xf numFmtId="4" fontId="0" fillId="0" borderId="17" xfId="0" applyNumberFormat="1" applyFill="1" applyBorder="1"/>
    <xf numFmtId="4" fontId="0" fillId="0" borderId="18" xfId="0" applyNumberFormat="1" applyFill="1" applyBorder="1"/>
    <xf numFmtId="0" fontId="21" fillId="12" borderId="33" xfId="0" applyFont="1" applyFill="1" applyBorder="1"/>
    <xf numFmtId="0" fontId="21" fillId="12" borderId="34" xfId="0" applyFont="1" applyFill="1" applyBorder="1"/>
    <xf numFmtId="4" fontId="10" fillId="0" borderId="35" xfId="0" applyNumberFormat="1" applyFont="1" applyFill="1" applyBorder="1"/>
    <xf numFmtId="4" fontId="10" fillId="0" borderId="19" xfId="0" applyNumberFormat="1" applyFont="1" applyFill="1" applyBorder="1"/>
    <xf numFmtId="4" fontId="10" fillId="0" borderId="20" xfId="0" applyNumberFormat="1" applyFont="1" applyFill="1" applyBorder="1"/>
    <xf numFmtId="0" fontId="37" fillId="12" borderId="36" xfId="0" applyFont="1" applyFill="1" applyBorder="1"/>
    <xf numFmtId="0" fontId="21" fillId="12" borderId="37" xfId="0" applyFont="1" applyFill="1" applyBorder="1"/>
    <xf numFmtId="0" fontId="21" fillId="12" borderId="38" xfId="0" applyFont="1" applyFill="1" applyBorder="1"/>
    <xf numFmtId="0" fontId="20" fillId="12" borderId="38" xfId="0" applyFont="1" applyFill="1" applyBorder="1"/>
    <xf numFmtId="0" fontId="20" fillId="12" borderId="39" xfId="0" applyFont="1" applyFill="1" applyBorder="1"/>
    <xf numFmtId="0" fontId="36" fillId="8" borderId="40" xfId="0" applyFont="1" applyFill="1" applyBorder="1" applyAlignment="1">
      <alignment horizontal="center"/>
    </xf>
    <xf numFmtId="0" fontId="36" fillId="8" borderId="41" xfId="0" applyFont="1" applyFill="1" applyBorder="1" applyAlignment="1">
      <alignment horizontal="center"/>
    </xf>
    <xf numFmtId="4" fontId="0" fillId="2" borderId="42" xfId="0" applyNumberFormat="1" applyFill="1" applyBorder="1"/>
    <xf numFmtId="4" fontId="10" fillId="2" borderId="42" xfId="0" applyNumberFormat="1" applyFont="1" applyFill="1" applyBorder="1"/>
    <xf numFmtId="4" fontId="10" fillId="2" borderId="43" xfId="0" applyNumberFormat="1" applyFont="1" applyFill="1" applyBorder="1"/>
    <xf numFmtId="4" fontId="10" fillId="2" borderId="44" xfId="0" applyNumberFormat="1" applyFont="1" applyFill="1" applyBorder="1"/>
    <xf numFmtId="0" fontId="36" fillId="8" borderId="45" xfId="0" applyFont="1" applyFill="1" applyBorder="1" applyAlignment="1">
      <alignment horizontal="center"/>
    </xf>
    <xf numFmtId="0" fontId="0" fillId="0" borderId="17" xfId="0" applyFill="1" applyBorder="1"/>
    <xf numFmtId="4" fontId="10" fillId="0" borderId="17" xfId="0" applyNumberFormat="1" applyFont="1" applyFill="1" applyBorder="1"/>
    <xf numFmtId="0" fontId="19" fillId="8" borderId="46" xfId="0" applyFont="1" applyFill="1" applyBorder="1" applyAlignment="1">
      <alignment horizontal="center"/>
    </xf>
    <xf numFmtId="0" fontId="19" fillId="8" borderId="47" xfId="0" applyFont="1" applyFill="1" applyBorder="1" applyAlignment="1">
      <alignment horizontal="center"/>
    </xf>
    <xf numFmtId="0" fontId="0" fillId="2" borderId="0" xfId="0" applyFill="1" applyBorder="1"/>
    <xf numFmtId="0" fontId="0" fillId="0" borderId="48" xfId="0" applyFill="1" applyBorder="1"/>
    <xf numFmtId="0" fontId="0" fillId="6" borderId="49" xfId="0" applyFill="1" applyBorder="1" applyAlignment="1">
      <alignment horizontal="left"/>
    </xf>
    <xf numFmtId="4" fontId="0" fillId="0" borderId="48" xfId="0" applyNumberFormat="1" applyFill="1" applyBorder="1"/>
    <xf numFmtId="0" fontId="0" fillId="6" borderId="49" xfId="0" applyFill="1" applyBorder="1"/>
    <xf numFmtId="0" fontId="10" fillId="6" borderId="50" xfId="0" applyFont="1" applyFill="1" applyBorder="1"/>
    <xf numFmtId="4" fontId="10" fillId="0" borderId="51" xfId="0" applyNumberFormat="1" applyFont="1" applyFill="1" applyBorder="1"/>
    <xf numFmtId="4" fontId="10" fillId="0" borderId="52" xfId="0" applyNumberFormat="1" applyFont="1" applyFill="1" applyBorder="1"/>
    <xf numFmtId="0" fontId="10" fillId="2" borderId="0" xfId="0" applyFont="1" applyFill="1" applyBorder="1"/>
    <xf numFmtId="4" fontId="10" fillId="2" borderId="0" xfId="0" applyNumberFormat="1" applyFont="1" applyFill="1" applyBorder="1"/>
    <xf numFmtId="4" fontId="0" fillId="0" borderId="53" xfId="0" applyNumberFormat="1" applyFill="1" applyBorder="1"/>
    <xf numFmtId="4" fontId="0" fillId="0" borderId="54" xfId="0" applyNumberFormat="1" applyFill="1" applyBorder="1"/>
    <xf numFmtId="0" fontId="0" fillId="6" borderId="49" xfId="0" applyFill="1" applyBorder="1" applyAlignment="1">
      <alignment horizontal="center"/>
    </xf>
    <xf numFmtId="0" fontId="10" fillId="6" borderId="49" xfId="0" applyFont="1" applyFill="1" applyBorder="1" applyAlignment="1">
      <alignment horizontal="left"/>
    </xf>
    <xf numFmtId="4" fontId="10" fillId="0" borderId="48" xfId="0" applyNumberFormat="1" applyFont="1" applyFill="1" applyBorder="1"/>
    <xf numFmtId="0" fontId="10" fillId="6" borderId="49" xfId="0" applyFont="1" applyFill="1" applyBorder="1"/>
    <xf numFmtId="0" fontId="0" fillId="6" borderId="55" xfId="0" applyFill="1" applyBorder="1"/>
    <xf numFmtId="4" fontId="0" fillId="0" borderId="56" xfId="0" applyNumberFormat="1" applyFill="1" applyBorder="1"/>
    <xf numFmtId="4" fontId="0" fillId="0" borderId="57" xfId="0" applyNumberFormat="1" applyFill="1" applyBorder="1"/>
    <xf numFmtId="0" fontId="0" fillId="0" borderId="0" xfId="0" applyAlignment="1">
      <alignment horizontal="center"/>
    </xf>
    <xf numFmtId="0" fontId="0" fillId="0" borderId="0" xfId="0" applyBorder="1"/>
    <xf numFmtId="0" fontId="19" fillId="13" borderId="58" xfId="0" applyFont="1" applyFill="1" applyBorder="1"/>
    <xf numFmtId="0" fontId="19" fillId="13" borderId="59" xfId="0" applyFont="1" applyFill="1" applyBorder="1"/>
    <xf numFmtId="0" fontId="20" fillId="14" borderId="38" xfId="0" applyFont="1" applyFill="1" applyBorder="1"/>
    <xf numFmtId="4" fontId="10" fillId="15" borderId="1" xfId="0" applyNumberFormat="1" applyFont="1" applyFill="1" applyBorder="1"/>
    <xf numFmtId="10" fontId="0" fillId="0" borderId="0" xfId="0" applyNumberFormat="1"/>
    <xf numFmtId="0" fontId="0" fillId="8" borderId="0" xfId="0" applyFill="1"/>
    <xf numFmtId="0" fontId="19" fillId="8" borderId="60" xfId="0" applyFont="1" applyFill="1" applyBorder="1"/>
    <xf numFmtId="0" fontId="19" fillId="8" borderId="61" xfId="0" applyFont="1" applyFill="1" applyBorder="1"/>
    <xf numFmtId="0" fontId="19" fillId="13" borderId="62" xfId="0" applyFont="1" applyFill="1" applyBorder="1"/>
    <xf numFmtId="0" fontId="19" fillId="13" borderId="63" xfId="0" applyFont="1" applyFill="1" applyBorder="1"/>
    <xf numFmtId="0" fontId="0" fillId="0" borderId="0" xfId="0" applyBorder="1" applyAlignment="1">
      <alignment horizontal="center"/>
    </xf>
    <xf numFmtId="0" fontId="19" fillId="13" borderId="62" xfId="0" applyFont="1" applyFill="1" applyBorder="1" applyAlignment="1">
      <alignment horizontal="left" indent="1"/>
    </xf>
    <xf numFmtId="0" fontId="36" fillId="13" borderId="8" xfId="0" applyFont="1" applyFill="1" applyBorder="1" applyAlignment="1">
      <alignment horizontal="center" vertical="center"/>
    </xf>
    <xf numFmtId="0" fontId="36" fillId="0" borderId="0" xfId="0" applyFont="1" applyAlignment="1">
      <alignment horizontal="center"/>
    </xf>
    <xf numFmtId="0" fontId="36" fillId="8" borderId="27" xfId="0" applyFont="1" applyFill="1" applyBorder="1" applyAlignment="1">
      <alignment horizontal="center"/>
    </xf>
    <xf numFmtId="0" fontId="0" fillId="0" borderId="64" xfId="0" applyBorder="1"/>
    <xf numFmtId="0" fontId="0" fillId="0" borderId="64" xfId="0" applyBorder="1" applyAlignment="1">
      <alignment horizontal="center"/>
    </xf>
    <xf numFmtId="4" fontId="0" fillId="0" borderId="65" xfId="0" applyNumberFormat="1" applyBorder="1"/>
    <xf numFmtId="0" fontId="0" fillId="0" borderId="65" xfId="0" applyBorder="1" applyAlignment="1">
      <alignment horizontal="center"/>
    </xf>
    <xf numFmtId="0" fontId="0" fillId="0" borderId="65" xfId="0" applyBorder="1"/>
    <xf numFmtId="9" fontId="0" fillId="0" borderId="65" xfId="2" applyNumberFormat="1" applyFont="1" applyBorder="1"/>
    <xf numFmtId="2" fontId="0" fillId="0" borderId="65" xfId="0" applyNumberFormat="1" applyBorder="1"/>
    <xf numFmtId="2" fontId="0" fillId="0" borderId="0" xfId="0" applyNumberFormat="1" applyBorder="1"/>
    <xf numFmtId="0" fontId="36" fillId="13" borderId="62" xfId="0" applyFont="1" applyFill="1" applyBorder="1"/>
    <xf numFmtId="0" fontId="40" fillId="6" borderId="66" xfId="0" applyFont="1" applyFill="1" applyBorder="1" applyAlignment="1">
      <alignment horizontal="center"/>
    </xf>
    <xf numFmtId="4" fontId="9" fillId="2" borderId="0" xfId="0" applyNumberFormat="1" applyFont="1" applyFill="1" applyAlignment="1">
      <alignment horizontal="left" vertical="center" wrapText="1" indent="1"/>
    </xf>
    <xf numFmtId="0" fontId="9" fillId="2" borderId="0" xfId="0" applyFont="1" applyFill="1" applyBorder="1" applyAlignment="1">
      <alignment horizontal="center" vertical="center"/>
    </xf>
    <xf numFmtId="4" fontId="9" fillId="2" borderId="0" xfId="0" applyNumberFormat="1" applyFont="1" applyFill="1" applyBorder="1" applyAlignment="1">
      <alignment horizontal="left" vertical="center" wrapText="1" indent="1"/>
    </xf>
    <xf numFmtId="4" fontId="9" fillId="2" borderId="1" xfId="0" applyNumberFormat="1" applyFont="1" applyFill="1" applyBorder="1" applyAlignment="1">
      <alignment horizontal="right" vertical="center" indent="1"/>
    </xf>
    <xf numFmtId="0" fontId="13" fillId="0" borderId="4" xfId="0" applyFont="1" applyFill="1" applyBorder="1" applyProtection="1">
      <protection locked="0"/>
    </xf>
    <xf numFmtId="0" fontId="24" fillId="0" borderId="30" xfId="0" applyFont="1" applyFill="1" applyBorder="1" applyAlignment="1" applyProtection="1">
      <alignment horizontal="left"/>
      <protection locked="0"/>
    </xf>
    <xf numFmtId="4" fontId="9" fillId="0" borderId="30" xfId="0" applyNumberFormat="1" applyFont="1" applyFill="1" applyBorder="1" applyProtection="1">
      <protection locked="0"/>
    </xf>
    <xf numFmtId="4" fontId="9" fillId="0" borderId="31" xfId="0" applyNumberFormat="1" applyFont="1" applyFill="1" applyBorder="1" applyProtection="1">
      <protection locked="0"/>
    </xf>
    <xf numFmtId="0" fontId="24" fillId="0" borderId="17" xfId="0" applyFont="1" applyFill="1" applyBorder="1" applyAlignment="1" applyProtection="1">
      <alignment horizontal="left"/>
      <protection locked="0"/>
    </xf>
    <xf numFmtId="4" fontId="9" fillId="0" borderId="17" xfId="0" applyNumberFormat="1" applyFont="1" applyFill="1" applyBorder="1" applyProtection="1">
      <protection locked="0"/>
    </xf>
    <xf numFmtId="4" fontId="9" fillId="0" borderId="18" xfId="0" applyNumberFormat="1" applyFont="1" applyFill="1" applyBorder="1" applyProtection="1">
      <protection locked="0"/>
    </xf>
    <xf numFmtId="3" fontId="9" fillId="16" borderId="6" xfId="0" applyNumberFormat="1" applyFont="1" applyFill="1" applyBorder="1" applyAlignment="1" applyProtection="1">
      <alignment horizontal="center"/>
      <protection locked="0"/>
    </xf>
    <xf numFmtId="3" fontId="9" fillId="0" borderId="6" xfId="0" applyNumberFormat="1" applyFont="1" applyFill="1" applyBorder="1" applyAlignment="1" applyProtection="1">
      <alignment horizontal="center"/>
      <protection locked="0"/>
    </xf>
    <xf numFmtId="4" fontId="9" fillId="0" borderId="67" xfId="0" applyNumberFormat="1" applyFont="1" applyFill="1" applyBorder="1" applyProtection="1">
      <protection locked="0"/>
    </xf>
    <xf numFmtId="10" fontId="9" fillId="0" borderId="68" xfId="0" applyNumberFormat="1" applyFont="1" applyFill="1" applyBorder="1" applyProtection="1">
      <protection locked="0"/>
    </xf>
    <xf numFmtId="0" fontId="9" fillId="0" borderId="68" xfId="0" applyFont="1" applyFill="1" applyBorder="1" applyProtection="1">
      <protection locked="0"/>
    </xf>
    <xf numFmtId="10" fontId="9" fillId="0" borderId="69" xfId="0" applyNumberFormat="1" applyFont="1" applyFill="1" applyBorder="1" applyProtection="1">
      <protection locked="0"/>
    </xf>
    <xf numFmtId="4" fontId="9" fillId="0" borderId="70" xfId="0" applyNumberFormat="1" applyFont="1" applyFill="1" applyBorder="1" applyProtection="1">
      <protection locked="0"/>
    </xf>
    <xf numFmtId="4" fontId="9" fillId="0" borderId="71" xfId="0" applyNumberFormat="1" applyFont="1" applyFill="1" applyBorder="1" applyProtection="1">
      <protection locked="0"/>
    </xf>
    <xf numFmtId="10" fontId="9" fillId="2" borderId="72" xfId="0" applyNumberFormat="1" applyFont="1" applyFill="1" applyBorder="1" applyProtection="1">
      <protection locked="0"/>
    </xf>
    <xf numFmtId="0" fontId="16" fillId="0" borderId="73" xfId="0" applyFont="1" applyFill="1" applyBorder="1" applyAlignment="1" applyProtection="1">
      <protection locked="0"/>
    </xf>
    <xf numFmtId="0" fontId="16" fillId="0" borderId="74" xfId="0" applyFont="1" applyFill="1" applyBorder="1" applyAlignment="1" applyProtection="1">
      <protection locked="0"/>
    </xf>
    <xf numFmtId="0" fontId="16" fillId="0" borderId="75" xfId="0" applyFont="1" applyFill="1" applyBorder="1" applyAlignment="1" applyProtection="1">
      <protection locked="0"/>
    </xf>
    <xf numFmtId="10" fontId="0" fillId="16" borderId="76" xfId="0" applyNumberFormat="1" applyFill="1" applyBorder="1" applyProtection="1">
      <protection locked="0"/>
    </xf>
    <xf numFmtId="0" fontId="26" fillId="2" borderId="77" xfId="0" applyFont="1" applyFill="1" applyBorder="1" applyAlignment="1">
      <alignment horizontal="center"/>
    </xf>
    <xf numFmtId="0" fontId="0" fillId="2" borderId="0" xfId="0" applyFill="1" applyAlignment="1">
      <alignment horizontal="center" vertical="center" wrapText="1"/>
    </xf>
    <xf numFmtId="0" fontId="0" fillId="2" borderId="0" xfId="0" applyFill="1" applyAlignment="1"/>
    <xf numFmtId="0" fontId="0" fillId="2" borderId="47" xfId="0" applyFill="1" applyBorder="1" applyAlignment="1">
      <alignment horizontal="center" vertical="center" wrapText="1"/>
    </xf>
    <xf numFmtId="4" fontId="45" fillId="2" borderId="0" xfId="0" applyNumberFormat="1" applyFont="1" applyFill="1"/>
    <xf numFmtId="0" fontId="45" fillId="2" borderId="0" xfId="0" applyFont="1" applyFill="1"/>
    <xf numFmtId="0" fontId="15" fillId="2" borderId="0" xfId="1" applyFont="1" applyFill="1" applyAlignment="1" applyProtection="1">
      <alignment horizontal="right"/>
    </xf>
    <xf numFmtId="10" fontId="0" fillId="0" borderId="65" xfId="0" applyNumberFormat="1" applyBorder="1"/>
    <xf numFmtId="0" fontId="19" fillId="8" borderId="66" xfId="0" applyFont="1" applyFill="1" applyBorder="1" applyAlignment="1">
      <alignment horizontal="center"/>
    </xf>
    <xf numFmtId="0" fontId="19" fillId="8" borderId="53" xfId="0" applyFont="1" applyFill="1" applyBorder="1" applyAlignment="1">
      <alignment horizontal="center"/>
    </xf>
    <xf numFmtId="0" fontId="19" fillId="8" borderId="54" xfId="0" applyFont="1" applyFill="1" applyBorder="1" applyAlignment="1">
      <alignment horizontal="center"/>
    </xf>
    <xf numFmtId="0" fontId="0" fillId="0" borderId="0" xfId="0" applyFill="1"/>
    <xf numFmtId="0" fontId="32" fillId="0" borderId="0" xfId="0" applyFont="1" applyFill="1" applyAlignment="1">
      <alignment horizontal="right"/>
    </xf>
    <xf numFmtId="0" fontId="4" fillId="2" borderId="0" xfId="0" applyFont="1" applyFill="1" applyAlignment="1">
      <alignment horizontal="left"/>
    </xf>
    <xf numFmtId="0" fontId="49" fillId="2" borderId="0" xfId="0" applyFont="1" applyFill="1"/>
    <xf numFmtId="0" fontId="40" fillId="16" borderId="78" xfId="0" applyFont="1" applyFill="1" applyBorder="1" applyAlignment="1" applyProtection="1">
      <alignment horizontal="left" indent="1"/>
      <protection locked="0"/>
    </xf>
    <xf numFmtId="164" fontId="40" fillId="16" borderId="78" xfId="0" applyNumberFormat="1" applyFont="1" applyFill="1" applyBorder="1" applyAlignment="1" applyProtection="1">
      <alignment horizontal="left" vertical="center" indent="1"/>
      <protection locked="0"/>
    </xf>
    <xf numFmtId="0" fontId="51" fillId="7" borderId="79" xfId="1" applyFont="1" applyFill="1" applyBorder="1" applyAlignment="1" applyProtection="1">
      <alignment horizontal="center" vertical="center"/>
    </xf>
    <xf numFmtId="0" fontId="0" fillId="7" borderId="57" xfId="0" applyFill="1" applyBorder="1" applyAlignment="1">
      <alignment horizontal="center" vertical="center" wrapText="1"/>
    </xf>
    <xf numFmtId="0" fontId="0" fillId="7" borderId="80" xfId="0" applyFill="1" applyBorder="1"/>
    <xf numFmtId="0" fontId="0" fillId="7" borderId="77" xfId="0" applyFill="1" applyBorder="1"/>
    <xf numFmtId="0" fontId="0" fillId="7" borderId="81" xfId="0" applyFill="1" applyBorder="1"/>
    <xf numFmtId="0" fontId="54" fillId="2" borderId="0" xfId="0" applyFont="1" applyFill="1"/>
    <xf numFmtId="4" fontId="55" fillId="2" borderId="0" xfId="0" applyNumberFormat="1" applyFont="1" applyFill="1" applyAlignment="1">
      <alignment horizontal="right"/>
    </xf>
    <xf numFmtId="0" fontId="0" fillId="2" borderId="0" xfId="0" applyFill="1" applyAlignment="1">
      <alignment horizontal="right" vertical="center" wrapText="1" indent="1"/>
    </xf>
    <xf numFmtId="0" fontId="0" fillId="2" borderId="84" xfId="0" applyFill="1" applyBorder="1" applyAlignment="1">
      <alignment horizontal="right" vertical="center" wrapText="1" indent="1"/>
    </xf>
    <xf numFmtId="0" fontId="0" fillId="2" borderId="0" xfId="0" applyFill="1" applyAlignment="1">
      <alignment horizontal="right" indent="1"/>
    </xf>
    <xf numFmtId="0" fontId="0" fillId="7" borderId="17" xfId="0" applyFill="1" applyBorder="1" applyAlignment="1">
      <alignment horizontal="left" vertical="center" indent="1"/>
    </xf>
    <xf numFmtId="0" fontId="47" fillId="2" borderId="85" xfId="0" applyFont="1" applyFill="1" applyBorder="1" applyAlignment="1">
      <alignment horizontal="center" vertical="center" wrapText="1"/>
    </xf>
    <xf numFmtId="0" fontId="47" fillId="0" borderId="85" xfId="0" applyFont="1" applyBorder="1" applyAlignment="1"/>
    <xf numFmtId="0" fontId="0" fillId="7" borderId="80" xfId="0" applyFill="1" applyBorder="1" applyAlignment="1">
      <alignment horizontal="left" vertical="center" wrapText="1" indent="1"/>
    </xf>
    <xf numFmtId="0" fontId="0" fillId="7" borderId="77" xfId="0" applyFill="1" applyBorder="1" applyAlignment="1">
      <alignment horizontal="left" vertical="center" wrapText="1" indent="1"/>
    </xf>
    <xf numFmtId="0" fontId="0" fillId="7" borderId="81" xfId="0" applyFill="1" applyBorder="1" applyAlignment="1">
      <alignment horizontal="left" vertical="center" wrapText="1" indent="1"/>
    </xf>
    <xf numFmtId="0" fontId="51" fillId="7" borderId="83" xfId="0" applyFont="1" applyFill="1" applyBorder="1" applyAlignment="1">
      <alignment horizontal="center" vertical="center" wrapText="1"/>
    </xf>
    <xf numFmtId="0" fontId="51" fillId="7" borderId="47" xfId="0" applyFont="1" applyFill="1" applyBorder="1" applyAlignment="1">
      <alignment horizontal="center" vertical="center" wrapText="1"/>
    </xf>
    <xf numFmtId="0" fontId="51" fillId="7" borderId="57" xfId="0" applyFont="1" applyFill="1" applyBorder="1" applyAlignment="1">
      <alignment horizontal="center" vertical="center" wrapText="1"/>
    </xf>
    <xf numFmtId="0" fontId="0" fillId="7" borderId="17" xfId="0" applyFill="1" applyBorder="1" applyAlignment="1">
      <alignment horizontal="left" vertical="center" wrapText="1" indent="1"/>
    </xf>
    <xf numFmtId="0" fontId="0" fillId="7" borderId="32" xfId="0" applyFill="1" applyBorder="1" applyAlignment="1">
      <alignment horizontal="left" vertical="center" wrapText="1" indent="1"/>
    </xf>
    <xf numFmtId="4" fontId="40" fillId="16" borderId="7" xfId="0" applyNumberFormat="1" applyFont="1" applyFill="1" applyBorder="1" applyAlignment="1">
      <alignment horizontal="left" vertical="center" indent="1"/>
    </xf>
    <xf numFmtId="0" fontId="40" fillId="16" borderId="8" xfId="0" applyFont="1" applyFill="1" applyBorder="1" applyAlignment="1">
      <alignment horizontal="left" vertical="center" indent="1"/>
    </xf>
    <xf numFmtId="0" fontId="40" fillId="16" borderId="86" xfId="0" applyFont="1" applyFill="1" applyBorder="1" applyAlignment="1">
      <alignment horizontal="left" vertical="center" indent="1"/>
    </xf>
    <xf numFmtId="0" fontId="4" fillId="12" borderId="89" xfId="0" applyFont="1" applyFill="1" applyBorder="1" applyAlignment="1">
      <alignment horizontal="left"/>
    </xf>
    <xf numFmtId="0" fontId="3" fillId="12" borderId="102" xfId="0" applyFont="1" applyFill="1" applyBorder="1" applyAlignment="1"/>
    <xf numFmtId="4" fontId="4" fillId="3" borderId="13" xfId="0" applyNumberFormat="1" applyFont="1"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4" fontId="5" fillId="3" borderId="1" xfId="0" applyNumberFormat="1" applyFont="1" applyFill="1" applyBorder="1" applyAlignment="1"/>
    <xf numFmtId="0" fontId="0" fillId="3" borderId="1" xfId="0" applyFill="1" applyBorder="1" applyAlignment="1"/>
    <xf numFmtId="0" fontId="0" fillId="3" borderId="4" xfId="0" applyFill="1" applyBorder="1" applyAlignment="1"/>
    <xf numFmtId="4" fontId="4" fillId="3" borderId="1" xfId="0" applyNumberFormat="1" applyFont="1" applyFill="1" applyBorder="1" applyAlignment="1">
      <alignment horizontal="center"/>
    </xf>
    <xf numFmtId="0" fontId="0" fillId="3" borderId="1" xfId="0" applyFill="1" applyBorder="1" applyAlignment="1">
      <alignment horizontal="center"/>
    </xf>
    <xf numFmtId="0" fontId="0" fillId="3" borderId="4" xfId="0" applyFill="1" applyBorder="1" applyAlignment="1">
      <alignment horizontal="center"/>
    </xf>
    <xf numFmtId="0" fontId="16" fillId="0" borderId="88" xfId="0" applyFont="1" applyFill="1" applyBorder="1" applyAlignment="1" applyProtection="1">
      <alignment horizontal="left" indent="1"/>
      <protection locked="0"/>
    </xf>
    <xf numFmtId="0" fontId="17" fillId="0" borderId="1" xfId="0" applyFont="1" applyFill="1" applyBorder="1" applyAlignment="1" applyProtection="1">
      <alignment horizontal="left" indent="1"/>
      <protection locked="0"/>
    </xf>
    <xf numFmtId="0" fontId="4" fillId="5" borderId="103" xfId="0" applyFont="1" applyFill="1" applyBorder="1" applyAlignment="1">
      <alignment horizontal="left"/>
    </xf>
    <xf numFmtId="0" fontId="4" fillId="5" borderId="13" xfId="0" applyFont="1" applyFill="1" applyBorder="1" applyAlignment="1">
      <alignment horizontal="left"/>
    </xf>
    <xf numFmtId="0" fontId="3" fillId="2" borderId="96" xfId="0" applyFont="1" applyFill="1" applyBorder="1" applyAlignment="1"/>
    <xf numFmtId="0" fontId="3" fillId="2" borderId="0" xfId="0" applyFont="1" applyFill="1" applyBorder="1" applyAlignment="1"/>
    <xf numFmtId="0" fontId="38" fillId="2" borderId="0" xfId="0" applyFont="1" applyFill="1" applyAlignment="1">
      <alignment horizontal="center" vertical="center"/>
    </xf>
    <xf numFmtId="0" fontId="41" fillId="2" borderId="97" xfId="0" applyFont="1" applyFill="1" applyBorder="1" applyAlignment="1">
      <alignment horizontal="center" vertical="center"/>
    </xf>
    <xf numFmtId="0" fontId="41" fillId="2" borderId="28" xfId="0" applyFont="1" applyFill="1" applyBorder="1" applyAlignment="1">
      <alignment horizontal="center" vertical="center"/>
    </xf>
    <xf numFmtId="0" fontId="41" fillId="2" borderId="90" xfId="0" applyFont="1" applyFill="1" applyBorder="1" applyAlignment="1">
      <alignment horizontal="center" vertical="center"/>
    </xf>
    <xf numFmtId="0" fontId="24" fillId="12" borderId="98" xfId="0" applyFont="1" applyFill="1" applyBorder="1" applyAlignment="1">
      <alignment horizontal="left" indent="1"/>
    </xf>
    <xf numFmtId="0" fontId="21" fillId="12" borderId="99" xfId="0" applyFont="1" applyFill="1" applyBorder="1" applyAlignment="1">
      <alignment horizontal="left" indent="1"/>
    </xf>
    <xf numFmtId="4" fontId="22" fillId="8" borderId="94" xfId="0" applyNumberFormat="1" applyFont="1" applyFill="1" applyBorder="1" applyAlignment="1">
      <alignment horizontal="center" vertical="center" wrapText="1"/>
    </xf>
    <xf numFmtId="0" fontId="12" fillId="8" borderId="95" xfId="0" applyFont="1" applyFill="1" applyBorder="1" applyAlignment="1">
      <alignment horizontal="center" vertical="center" wrapText="1"/>
    </xf>
    <xf numFmtId="0" fontId="16" fillId="0" borderId="88" xfId="0" applyFont="1" applyFill="1" applyBorder="1" applyAlignment="1">
      <alignment horizontal="left" indent="1"/>
    </xf>
    <xf numFmtId="0" fontId="17" fillId="0" borderId="1" xfId="0" applyFont="1" applyFill="1" applyBorder="1" applyAlignment="1">
      <alignment horizontal="left" indent="1"/>
    </xf>
    <xf numFmtId="0" fontId="4" fillId="12" borderId="100" xfId="0" applyFont="1" applyFill="1" applyBorder="1" applyAlignment="1"/>
    <xf numFmtId="0" fontId="23" fillId="12" borderId="101" xfId="0" applyFont="1" applyFill="1" applyBorder="1" applyAlignment="1"/>
    <xf numFmtId="4" fontId="22" fillId="8" borderId="91" xfId="0" applyNumberFormat="1" applyFont="1" applyFill="1" applyBorder="1" applyAlignment="1">
      <alignment horizontal="center" vertical="center" wrapText="1"/>
    </xf>
    <xf numFmtId="0" fontId="12" fillId="8" borderId="9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4" fontId="22" fillId="8" borderId="93" xfId="0" applyNumberFormat="1" applyFont="1" applyFill="1" applyBorder="1" applyAlignment="1">
      <alignment horizontal="center" vertical="center" wrapText="1"/>
    </xf>
    <xf numFmtId="0" fontId="12" fillId="8" borderId="82" xfId="0" applyFont="1" applyFill="1" applyBorder="1" applyAlignment="1">
      <alignment horizontal="center" vertical="center" wrapText="1"/>
    </xf>
    <xf numFmtId="0" fontId="22" fillId="4" borderId="7" xfId="0" applyFont="1" applyFill="1" applyBorder="1" applyAlignment="1"/>
    <xf numFmtId="0" fontId="19" fillId="4" borderId="86" xfId="0" applyFont="1" applyFill="1" applyBorder="1" applyAlignment="1"/>
    <xf numFmtId="0" fontId="25" fillId="3" borderId="89" xfId="0" applyFont="1" applyFill="1" applyBorder="1" applyAlignment="1">
      <alignment horizontal="center"/>
    </xf>
    <xf numFmtId="0" fontId="42" fillId="3" borderId="90" xfId="0" applyFont="1" applyFill="1" applyBorder="1" applyAlignment="1">
      <alignment horizontal="center"/>
    </xf>
    <xf numFmtId="4" fontId="15" fillId="2" borderId="0" xfId="1" applyNumberFormat="1" applyFont="1" applyFill="1" applyAlignment="1" applyProtection="1"/>
    <xf numFmtId="4" fontId="28" fillId="3" borderId="87" xfId="0" applyNumberFormat="1" applyFont="1" applyFill="1" applyBorder="1" applyAlignment="1">
      <alignment horizontal="center"/>
    </xf>
    <xf numFmtId="0" fontId="29" fillId="3" borderId="27" xfId="0" applyFont="1" applyFill="1" applyBorder="1" applyAlignment="1"/>
    <xf numFmtId="0" fontId="6" fillId="16" borderId="7" xfId="0" applyFont="1" applyFill="1" applyBorder="1" applyAlignment="1">
      <alignment horizontal="left" vertical="center" indent="1"/>
    </xf>
    <xf numFmtId="0" fontId="6" fillId="16" borderId="8" xfId="0" applyFont="1" applyFill="1" applyBorder="1" applyAlignment="1">
      <alignment horizontal="left" vertical="center" indent="1"/>
    </xf>
    <xf numFmtId="0" fontId="6" fillId="16" borderId="86" xfId="0" applyFont="1" applyFill="1" applyBorder="1" applyAlignment="1">
      <alignment horizontal="left" vertical="center" indent="1"/>
    </xf>
    <xf numFmtId="0" fontId="16" fillId="3" borderId="3" xfId="0" applyFont="1" applyFill="1" applyBorder="1" applyAlignment="1"/>
    <xf numFmtId="0" fontId="16" fillId="3" borderId="0" xfId="0" applyFont="1" applyFill="1" applyBorder="1" applyAlignment="1"/>
    <xf numFmtId="0" fontId="17" fillId="3" borderId="0" xfId="0" applyFont="1" applyFill="1" applyBorder="1" applyAlignment="1"/>
    <xf numFmtId="0" fontId="17" fillId="3" borderId="97" xfId="0" applyFont="1" applyFill="1" applyBorder="1" applyAlignment="1"/>
    <xf numFmtId="0" fontId="9" fillId="3" borderId="3" xfId="0" applyFont="1" applyFill="1" applyBorder="1" applyAlignment="1"/>
    <xf numFmtId="0" fontId="9" fillId="3" borderId="0" xfId="0" applyFont="1" applyFill="1" applyBorder="1" applyAlignment="1"/>
    <xf numFmtId="0" fontId="13" fillId="3" borderId="0" xfId="0" applyFont="1" applyFill="1" applyBorder="1" applyAlignment="1"/>
    <xf numFmtId="0" fontId="13" fillId="3" borderId="97" xfId="0" applyFont="1" applyFill="1" applyBorder="1" applyAlignment="1"/>
    <xf numFmtId="0" fontId="25" fillId="3" borderId="128" xfId="0" applyFont="1" applyFill="1" applyBorder="1" applyAlignment="1">
      <alignment horizontal="center" vertical="center"/>
    </xf>
    <xf numFmtId="0" fontId="25" fillId="3" borderId="0" xfId="0" applyFont="1" applyFill="1" applyBorder="1" applyAlignment="1">
      <alignment horizontal="center" vertical="center"/>
    </xf>
    <xf numFmtId="0" fontId="15" fillId="3" borderId="129" xfId="0" applyFont="1" applyFill="1" applyBorder="1" applyAlignment="1">
      <alignment horizontal="center" vertical="center"/>
    </xf>
    <xf numFmtId="0" fontId="22" fillId="4" borderId="109" xfId="0" applyFont="1" applyFill="1" applyBorder="1" applyAlignment="1">
      <alignment horizontal="left"/>
    </xf>
    <xf numFmtId="0" fontId="22" fillId="4" borderId="8" xfId="0" applyFont="1" applyFill="1" applyBorder="1" applyAlignment="1">
      <alignment horizontal="left"/>
    </xf>
    <xf numFmtId="0" fontId="22" fillId="4" borderId="110" xfId="0" applyFont="1" applyFill="1" applyBorder="1" applyAlignment="1">
      <alignment horizontal="left"/>
    </xf>
    <xf numFmtId="0" fontId="22" fillId="4" borderId="104" xfId="0" applyFont="1" applyFill="1" applyBorder="1" applyAlignment="1">
      <alignment horizontal="left"/>
    </xf>
    <xf numFmtId="0" fontId="22" fillId="4" borderId="59" xfId="0" applyFont="1" applyFill="1" applyBorder="1" applyAlignment="1">
      <alignment horizontal="left"/>
    </xf>
    <xf numFmtId="0" fontId="22" fillId="4" borderId="105" xfId="0" applyFont="1" applyFill="1" applyBorder="1" applyAlignment="1">
      <alignment horizontal="left"/>
    </xf>
    <xf numFmtId="0" fontId="19" fillId="8" borderId="92" xfId="0" applyFont="1" applyFill="1" applyBorder="1" applyAlignment="1">
      <alignment vertical="center" wrapText="1"/>
    </xf>
    <xf numFmtId="0" fontId="38" fillId="2" borderId="97" xfId="0" applyFont="1" applyFill="1" applyBorder="1" applyAlignment="1">
      <alignment horizontal="center" vertical="center"/>
    </xf>
    <xf numFmtId="0" fontId="43" fillId="2" borderId="28" xfId="0" applyFont="1" applyFill="1" applyBorder="1" applyAlignment="1">
      <alignment horizontal="center" vertical="center"/>
    </xf>
    <xf numFmtId="0" fontId="43" fillId="2" borderId="90" xfId="0" applyFont="1" applyFill="1" applyBorder="1" applyAlignment="1">
      <alignment horizontal="center" vertical="center"/>
    </xf>
    <xf numFmtId="0" fontId="19" fillId="8" borderId="82" xfId="0" applyFont="1" applyFill="1" applyBorder="1" applyAlignment="1">
      <alignment vertical="center" wrapText="1"/>
    </xf>
    <xf numFmtId="0" fontId="22" fillId="4" borderId="130" xfId="0" applyFont="1" applyFill="1" applyBorder="1" applyAlignment="1">
      <alignment horizontal="left"/>
    </xf>
    <xf numFmtId="0" fontId="22" fillId="4" borderId="131" xfId="0" applyFont="1" applyFill="1" applyBorder="1" applyAlignment="1">
      <alignment horizontal="left"/>
    </xf>
    <xf numFmtId="0" fontId="22" fillId="4" borderId="132" xfId="0" applyFont="1" applyFill="1" applyBorder="1" applyAlignment="1">
      <alignment horizontal="left"/>
    </xf>
    <xf numFmtId="0" fontId="22" fillId="4" borderId="133" xfId="0" applyFont="1" applyFill="1" applyBorder="1" applyAlignment="1">
      <alignment horizontal="left"/>
    </xf>
    <xf numFmtId="0" fontId="19" fillId="8" borderId="95" xfId="0" applyFont="1" applyFill="1" applyBorder="1" applyAlignment="1">
      <alignment vertical="center" wrapText="1"/>
    </xf>
    <xf numFmtId="0" fontId="44" fillId="5" borderId="106" xfId="0" applyFont="1" applyFill="1" applyBorder="1" applyAlignment="1">
      <alignment horizontal="left"/>
    </xf>
    <xf numFmtId="0" fontId="44" fillId="5" borderId="107" xfId="0" applyFont="1" applyFill="1" applyBorder="1" applyAlignment="1">
      <alignment horizontal="left"/>
    </xf>
    <xf numFmtId="0" fontId="44" fillId="5" borderId="108" xfId="0" applyFont="1" applyFill="1" applyBorder="1" applyAlignment="1">
      <alignment horizontal="left"/>
    </xf>
    <xf numFmtId="0" fontId="16" fillId="5" borderId="111" xfId="0" applyFont="1" applyFill="1" applyBorder="1" applyAlignment="1">
      <alignment horizontal="left"/>
    </xf>
    <xf numFmtId="0" fontId="16" fillId="5" borderId="112" xfId="0" applyFont="1" applyFill="1" applyBorder="1" applyAlignment="1">
      <alignment horizontal="left"/>
    </xf>
    <xf numFmtId="0" fontId="16" fillId="5" borderId="9" xfId="0" applyFont="1" applyFill="1" applyBorder="1" applyAlignment="1">
      <alignment horizontal="left"/>
    </xf>
    <xf numFmtId="0" fontId="28" fillId="3" borderId="113" xfId="0" applyFont="1" applyFill="1" applyBorder="1" applyAlignment="1">
      <alignment horizontal="center"/>
    </xf>
    <xf numFmtId="0" fontId="28" fillId="3" borderId="114" xfId="0" applyFont="1" applyFill="1" applyBorder="1" applyAlignment="1">
      <alignment horizontal="center"/>
    </xf>
    <xf numFmtId="0" fontId="31" fillId="3" borderId="115" xfId="0" applyFont="1" applyFill="1" applyBorder="1" applyAlignment="1">
      <alignment horizontal="center"/>
    </xf>
    <xf numFmtId="0" fontId="31" fillId="3" borderId="116" xfId="0" applyFont="1" applyFill="1" applyBorder="1" applyAlignment="1">
      <alignment horizontal="center"/>
    </xf>
    <xf numFmtId="0" fontId="16" fillId="5" borderId="117" xfId="0" applyFont="1" applyFill="1" applyBorder="1" applyAlignment="1">
      <alignment horizontal="left"/>
    </xf>
    <xf numFmtId="0" fontId="16" fillId="5" borderId="118" xfId="0" applyFont="1" applyFill="1" applyBorder="1" applyAlignment="1">
      <alignment horizontal="left"/>
    </xf>
    <xf numFmtId="0" fontId="16" fillId="5" borderId="119" xfId="0" applyFont="1" applyFill="1" applyBorder="1" applyAlignment="1">
      <alignment horizontal="left"/>
    </xf>
    <xf numFmtId="0" fontId="9" fillId="2" borderId="124" xfId="0" applyFont="1" applyFill="1" applyBorder="1" applyAlignment="1">
      <alignment horizontal="center" vertical="center"/>
    </xf>
    <xf numFmtId="0" fontId="0" fillId="0" borderId="125" xfId="0" applyBorder="1" applyAlignment="1">
      <alignment horizontal="center" vertical="center"/>
    </xf>
    <xf numFmtId="0" fontId="9" fillId="2" borderId="126" xfId="0" applyFont="1" applyFill="1" applyBorder="1" applyAlignment="1">
      <alignment horizontal="center" vertical="center"/>
    </xf>
    <xf numFmtId="0" fontId="0" fillId="0" borderId="127" xfId="0" applyBorder="1" applyAlignment="1">
      <alignment horizontal="center" vertical="center"/>
    </xf>
    <xf numFmtId="0" fontId="52" fillId="2" borderId="96" xfId="0" applyFont="1" applyFill="1" applyBorder="1" applyAlignment="1">
      <alignment horizontal="center" wrapText="1"/>
    </xf>
    <xf numFmtId="0" fontId="53" fillId="0" borderId="96" xfId="0" applyFont="1" applyBorder="1" applyAlignment="1">
      <alignment horizontal="center" wrapText="1"/>
    </xf>
    <xf numFmtId="0" fontId="53" fillId="0" borderId="0" xfId="0" applyFont="1" applyAlignment="1">
      <alignment horizontal="center" wrapText="1"/>
    </xf>
    <xf numFmtId="0" fontId="16" fillId="5" borderId="120" xfId="0" applyFont="1" applyFill="1" applyBorder="1" applyAlignment="1">
      <alignment horizontal="center" vertical="center"/>
    </xf>
    <xf numFmtId="0" fontId="0" fillId="0" borderId="121" xfId="0" applyBorder="1" applyAlignment="1">
      <alignment horizontal="center" vertical="center"/>
    </xf>
    <xf numFmtId="0" fontId="16" fillId="5" borderId="122" xfId="0" applyFont="1" applyFill="1" applyBorder="1" applyAlignment="1">
      <alignment horizontal="center" vertical="center"/>
    </xf>
    <xf numFmtId="0" fontId="0" fillId="0" borderId="123" xfId="0" applyBorder="1" applyAlignment="1">
      <alignment horizontal="center" vertical="center"/>
    </xf>
    <xf numFmtId="0" fontId="35" fillId="6" borderId="138" xfId="0" applyFont="1" applyFill="1" applyBorder="1" applyAlignment="1"/>
    <xf numFmtId="0" fontId="21" fillId="6" borderId="81" xfId="0" applyFont="1" applyFill="1" applyBorder="1" applyAlignment="1"/>
    <xf numFmtId="0" fontId="38" fillId="2" borderId="28" xfId="0" applyFont="1" applyFill="1" applyBorder="1" applyAlignment="1">
      <alignment horizontal="center"/>
    </xf>
    <xf numFmtId="0" fontId="38" fillId="2" borderId="140" xfId="0" applyFont="1" applyFill="1" applyBorder="1" applyAlignment="1">
      <alignment horizontal="center"/>
    </xf>
    <xf numFmtId="0" fontId="43" fillId="2" borderId="90" xfId="0" applyFont="1" applyFill="1" applyBorder="1" applyAlignment="1">
      <alignment horizontal="center"/>
    </xf>
    <xf numFmtId="0" fontId="24" fillId="0" borderId="139" xfId="0" applyFont="1" applyFill="1" applyBorder="1" applyAlignment="1" applyProtection="1">
      <alignment horizontal="left" vertical="center"/>
      <protection locked="0"/>
    </xf>
    <xf numFmtId="0" fontId="24" fillId="0" borderId="134" xfId="0" applyFont="1" applyFill="1" applyBorder="1" applyAlignment="1" applyProtection="1">
      <alignment horizontal="left" vertical="center"/>
      <protection locked="0"/>
    </xf>
    <xf numFmtId="0" fontId="24" fillId="7" borderId="135" xfId="0" applyFont="1" applyFill="1" applyBorder="1" applyAlignment="1"/>
    <xf numFmtId="0" fontId="11" fillId="7" borderId="19" xfId="0" applyFont="1" applyFill="1" applyBorder="1" applyAlignment="1"/>
    <xf numFmtId="0" fontId="35" fillId="6" borderId="137" xfId="0" applyFont="1" applyFill="1" applyBorder="1" applyAlignment="1"/>
    <xf numFmtId="0" fontId="21" fillId="6" borderId="29" xfId="0" applyFont="1" applyFill="1" applyBorder="1" applyAlignment="1"/>
    <xf numFmtId="0" fontId="24" fillId="2" borderId="0" xfId="0" applyFont="1" applyFill="1" applyBorder="1" applyAlignment="1">
      <alignment horizontal="left"/>
    </xf>
    <xf numFmtId="0" fontId="24" fillId="6" borderId="89" xfId="0" applyFont="1" applyFill="1" applyBorder="1" applyAlignment="1"/>
    <xf numFmtId="0" fontId="20" fillId="6" borderId="136" xfId="0" applyFont="1" applyFill="1" applyBorder="1" applyAlignment="1"/>
    <xf numFmtId="0" fontId="22" fillId="8" borderId="7" xfId="0" applyFont="1" applyFill="1" applyBorder="1" applyAlignment="1">
      <alignment horizontal="center"/>
    </xf>
    <xf numFmtId="0" fontId="22" fillId="8" borderId="8" xfId="0" applyFont="1" applyFill="1" applyBorder="1" applyAlignment="1">
      <alignment horizontal="center"/>
    </xf>
    <xf numFmtId="0" fontId="22" fillId="8" borderId="86" xfId="0" applyFont="1" applyFill="1" applyBorder="1" applyAlignment="1">
      <alignment horizontal="center"/>
    </xf>
    <xf numFmtId="0" fontId="46" fillId="16" borderId="8" xfId="0" applyFont="1" applyFill="1" applyBorder="1" applyAlignment="1">
      <alignment horizontal="left" vertical="center" indent="1"/>
    </xf>
    <xf numFmtId="0" fontId="46" fillId="16" borderId="86" xfId="0" applyFont="1" applyFill="1" applyBorder="1" applyAlignment="1">
      <alignment horizontal="left" vertical="center" indent="1"/>
    </xf>
    <xf numFmtId="4" fontId="15" fillId="2" borderId="0" xfId="1" applyNumberFormat="1" applyFont="1" applyFill="1" applyAlignment="1" applyProtection="1">
      <alignment horizontal="right"/>
    </xf>
    <xf numFmtId="0" fontId="40" fillId="16" borderId="7" xfId="0" applyFont="1" applyFill="1" applyBorder="1" applyAlignment="1">
      <alignment horizontal="left" vertical="center" indent="1"/>
    </xf>
    <xf numFmtId="0" fontId="49" fillId="2" borderId="0" xfId="0" applyFont="1" applyFill="1" applyBorder="1" applyAlignment="1">
      <alignment horizontal="center" vertical="center" wrapText="1"/>
    </xf>
    <xf numFmtId="0" fontId="50" fillId="0" borderId="28" xfId="0" applyFont="1" applyBorder="1" applyAlignment="1">
      <alignment horizontal="center" vertical="center" wrapText="1"/>
    </xf>
    <xf numFmtId="0" fontId="40" fillId="0" borderId="7" xfId="0" applyFont="1" applyBorder="1" applyAlignment="1">
      <alignment horizontal="left" vertical="center" indent="1"/>
    </xf>
    <xf numFmtId="0" fontId="40" fillId="0" borderId="8" xfId="0" applyFont="1" applyBorder="1" applyAlignment="1">
      <alignment horizontal="left" vertical="center" indent="1"/>
    </xf>
    <xf numFmtId="0" fontId="40" fillId="0" borderId="86" xfId="0" applyFont="1" applyBorder="1" applyAlignment="1">
      <alignment horizontal="left" vertical="center" indent="1"/>
    </xf>
  </cellXfs>
  <cellStyles count="3">
    <cellStyle name="Hipervínculo" xfId="1" builtinId="8"/>
    <cellStyle name="Normal" xfId="0" builtinId="0"/>
    <cellStyle name="Porcentaje" xfId="2" builtinId="5"/>
  </cellStyles>
  <dxfs count="27">
    <dxf>
      <font>
        <condense val="0"/>
        <extend val="0"/>
        <color indexed="9"/>
      </font>
    </dxf>
    <dxf>
      <font>
        <condense val="0"/>
        <extend val="0"/>
        <color indexed="9"/>
      </font>
    </dxf>
    <dxf>
      <font>
        <b/>
        <i val="0"/>
        <condense val="0"/>
        <extend val="0"/>
        <color indexed="10"/>
      </font>
    </dxf>
    <dxf>
      <font>
        <condense val="0"/>
        <extend val="0"/>
        <color indexed="9"/>
      </font>
    </dxf>
    <dxf>
      <font>
        <b/>
        <i val="0"/>
        <condense val="0"/>
        <extend val="0"/>
        <color indexed="10"/>
      </font>
    </dxf>
    <dxf>
      <font>
        <condense val="0"/>
        <extend val="0"/>
        <color indexed="9"/>
      </font>
    </dxf>
    <dxf>
      <font>
        <condense val="0"/>
        <extend val="0"/>
        <color indexed="10"/>
      </font>
    </dxf>
    <dxf>
      <font>
        <b/>
        <i val="0"/>
        <condense val="0"/>
        <extend val="0"/>
        <color indexed="10"/>
      </font>
    </dxf>
    <dxf>
      <font>
        <condense val="0"/>
        <extend val="0"/>
        <color indexed="9"/>
      </font>
    </dxf>
    <dxf>
      <font>
        <b/>
        <i val="0"/>
        <condense val="0"/>
        <extend val="0"/>
        <color indexed="10"/>
      </font>
    </dxf>
    <dxf>
      <font>
        <condense val="0"/>
        <extend val="0"/>
        <color indexed="9"/>
      </font>
    </dxf>
    <dxf>
      <font>
        <b/>
        <i val="0"/>
        <condense val="0"/>
        <extend val="0"/>
        <color indexed="10"/>
      </font>
    </dxf>
    <dxf>
      <font>
        <condense val="0"/>
        <extend val="0"/>
        <color indexed="9"/>
      </font>
    </dxf>
    <dxf>
      <font>
        <condense val="0"/>
        <extend val="0"/>
        <color indexed="10"/>
      </font>
    </dxf>
    <dxf>
      <font>
        <b/>
        <i val="0"/>
        <condense val="0"/>
        <extend val="0"/>
        <color indexed="10"/>
      </font>
    </dxf>
    <dxf>
      <font>
        <condense val="0"/>
        <extend val="0"/>
        <color indexed="9"/>
      </font>
    </dxf>
    <dxf>
      <border>
        <left style="thin">
          <color indexed="10"/>
        </left>
        <right style="thin">
          <color indexed="10"/>
        </right>
        <top style="thin">
          <color indexed="10"/>
        </top>
        <bottom style="thin">
          <color indexed="10"/>
        </bottom>
      </border>
    </dxf>
    <dxf>
      <font>
        <condense val="0"/>
        <extend val="0"/>
        <color indexed="9"/>
      </font>
    </dxf>
    <dxf>
      <border>
        <left style="thin">
          <color indexed="10"/>
        </left>
        <right style="thin">
          <color indexed="10"/>
        </right>
        <top style="thin">
          <color indexed="10"/>
        </top>
        <bottom style="thin">
          <color indexed="10"/>
        </bottom>
      </border>
    </dxf>
    <dxf>
      <font>
        <condense val="0"/>
        <extend val="0"/>
        <color indexed="9"/>
      </font>
    </dxf>
    <dxf>
      <font>
        <condense val="0"/>
        <extend val="0"/>
        <color indexed="9"/>
      </font>
    </dxf>
    <dxf>
      <font>
        <b/>
        <i val="0"/>
        <condense val="0"/>
        <extend val="0"/>
        <color indexed="10"/>
      </font>
    </dxf>
    <dxf>
      <font>
        <condense val="0"/>
        <extend val="0"/>
        <color indexed="26"/>
      </font>
    </dxf>
    <dxf>
      <font>
        <condense val="0"/>
        <extend val="0"/>
        <color indexed="26"/>
      </font>
    </dxf>
    <dxf>
      <font>
        <b/>
        <i val="0"/>
        <condense val="0"/>
        <extend val="0"/>
        <color indexed="10"/>
      </font>
    </dxf>
    <dxf>
      <font>
        <b/>
        <i val="0"/>
        <condense val="0"/>
        <extend val="0"/>
      </font>
      <fill>
        <patternFill>
          <bgColor indexed="13"/>
        </patternFill>
      </fill>
      <border>
        <left style="thin">
          <color indexed="12"/>
        </left>
        <right style="thin">
          <color indexed="12"/>
        </right>
        <top style="thin">
          <color indexed="12"/>
        </top>
        <bottom style="thin">
          <color indexed="12"/>
        </bottom>
      </border>
    </dxf>
    <dxf>
      <font>
        <condense val="0"/>
        <extend val="0"/>
        <color indexed="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FF"/>
                </a:solidFill>
                <a:latin typeface="Arial"/>
                <a:ea typeface="Arial"/>
                <a:cs typeface="Arial"/>
              </a:defRPr>
            </a:pPr>
            <a:r>
              <a:rPr lang="es-ES"/>
              <a:t>SITUACIÓN 
DE LA         
TESORERÍA 
AL FINAL DE
 CADA AÑO
</a:t>
            </a:r>
          </a:p>
        </c:rich>
      </c:tx>
      <c:layout>
        <c:manualLayout>
          <c:xMode val="edge"/>
          <c:yMode val="edge"/>
          <c:x val="0.0110410179670695"/>
          <c:y val="0.276095183919876"/>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301262061672896"/>
          <c:y val="0.0538722310087562"/>
          <c:w val="0.692429555363358"/>
          <c:h val="0.760945262998682"/>
        </c:manualLayout>
      </c:layout>
      <c:barChart>
        <c:barDir val="col"/>
        <c:grouping val="clustered"/>
        <c:varyColors val="0"/>
        <c:ser>
          <c:idx val="0"/>
          <c:order val="0"/>
          <c:spPr>
            <a:solidFill>
              <a:srgbClr val="0000FF"/>
            </a:solidFill>
            <a:ln w="12700">
              <a:solidFill>
                <a:srgbClr val="000000"/>
              </a:solidFill>
              <a:prstDash val="solid"/>
            </a:ln>
          </c:spPr>
          <c:invertIfNegative val="0"/>
          <c:val>
            <c:numRef>
              <c:f>TESORERIA!$C$17:$G$17</c:f>
              <c:numCache>
                <c:formatCode>#,##0.00</c:formatCode>
                <c:ptCount val="5"/>
                <c:pt idx="0">
                  <c:v>42.60033404525052</c:v>
                </c:pt>
                <c:pt idx="1">
                  <c:v>3349.798220680203</c:v>
                </c:pt>
                <c:pt idx="2">
                  <c:v>10092.55357396316</c:v>
                </c:pt>
                <c:pt idx="3">
                  <c:v>8025.883301573405</c:v>
                </c:pt>
                <c:pt idx="4">
                  <c:v>14622.83326190696</c:v>
                </c:pt>
              </c:numCache>
            </c:numRef>
          </c:val>
          <c:extLst xmlns:c16r2="http://schemas.microsoft.com/office/drawing/2015/06/chart">
            <c:ext xmlns:c16="http://schemas.microsoft.com/office/drawing/2014/chart" uri="{C3380CC4-5D6E-409C-BE32-E72D297353CC}">
              <c16:uniqueId val="{00000000-5B62-4A0F-8C1B-6DA3EBAB1D2D}"/>
            </c:ext>
          </c:extLst>
        </c:ser>
        <c:dLbls>
          <c:showLegendKey val="0"/>
          <c:showVal val="0"/>
          <c:showCatName val="0"/>
          <c:showSerName val="0"/>
          <c:showPercent val="0"/>
          <c:showBubbleSize val="0"/>
        </c:dLbls>
        <c:gapWidth val="150"/>
        <c:axId val="1776415392"/>
        <c:axId val="1834346624"/>
      </c:barChart>
      <c:catAx>
        <c:axId val="1776415392"/>
        <c:scaling>
          <c:orientation val="minMax"/>
        </c:scaling>
        <c:delete val="0"/>
        <c:axPos val="b"/>
        <c:majorGridlines>
          <c:spPr>
            <a:ln w="3175">
              <a:solidFill>
                <a:srgbClr val="99CCFF"/>
              </a:solidFill>
              <a:prstDash val="solid"/>
            </a:ln>
          </c:spPr>
        </c:majorGridlines>
        <c:title>
          <c:tx>
            <c:rich>
              <a:bodyPr/>
              <a:lstStyle/>
              <a:p>
                <a:pPr>
                  <a:defRPr sz="1000" b="1" i="0" u="none" strike="noStrike" baseline="0">
                    <a:solidFill>
                      <a:srgbClr val="0000FF"/>
                    </a:solidFill>
                    <a:latin typeface="Arial"/>
                    <a:ea typeface="Arial"/>
                    <a:cs typeface="Arial"/>
                  </a:defRPr>
                </a:pPr>
                <a:r>
                  <a:rPr lang="es-ES"/>
                  <a:t>AÑOS</a:t>
                </a:r>
              </a:p>
            </c:rich>
          </c:tx>
          <c:layout>
            <c:manualLayout>
              <c:xMode val="edge"/>
              <c:yMode val="edge"/>
              <c:x val="0.615142429593872"/>
              <c:y val="0.9090938982727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S_tradnl"/>
          </a:p>
        </c:txPr>
        <c:crossAx val="1834346624"/>
        <c:crosses val="autoZero"/>
        <c:auto val="1"/>
        <c:lblAlgn val="ctr"/>
        <c:lblOffset val="100"/>
        <c:tickLblSkip val="1"/>
        <c:tickMarkSkip val="1"/>
        <c:noMultiLvlLbl val="0"/>
      </c:catAx>
      <c:valAx>
        <c:axId val="1834346624"/>
        <c:scaling>
          <c:orientation val="minMax"/>
        </c:scaling>
        <c:delete val="0"/>
        <c:axPos val="l"/>
        <c:majorGridlines>
          <c:spPr>
            <a:ln w="3175">
              <a:solidFill>
                <a:srgbClr val="99CCFF"/>
              </a:solidFill>
              <a:prstDash val="solid"/>
            </a:ln>
          </c:spPr>
        </c:majorGridlines>
        <c:title>
          <c:tx>
            <c:rich>
              <a:bodyPr/>
              <a:lstStyle/>
              <a:p>
                <a:pPr>
                  <a:defRPr sz="1000" b="1" i="0" u="none" strike="noStrike" baseline="0">
                    <a:solidFill>
                      <a:srgbClr val="0000FF"/>
                    </a:solidFill>
                    <a:latin typeface="Arial"/>
                    <a:ea typeface="Arial"/>
                    <a:cs typeface="Arial"/>
                  </a:defRPr>
                </a:pPr>
                <a:r>
                  <a:rPr lang="es-ES"/>
                  <a:t>SALDOS</a:t>
                </a:r>
              </a:p>
            </c:rich>
          </c:tx>
          <c:layout>
            <c:manualLayout>
              <c:xMode val="edge"/>
              <c:yMode val="edge"/>
              <c:x val="0.184542728878161"/>
              <c:y val="0.33670144380472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S_tradnl"/>
          </a:p>
        </c:txPr>
        <c:crossAx val="1776415392"/>
        <c:crosses val="autoZero"/>
        <c:crossBetween val="between"/>
      </c:valAx>
      <c:spPr>
        <a:gradFill rotWithShape="0">
          <a:gsLst>
            <a:gs pos="0">
              <a:srgbClr val="FFFF99"/>
            </a:gs>
            <a:gs pos="100000">
              <a:srgbClr val="FFFF99">
                <a:gamma/>
                <a:shade val="56078"/>
                <a:invGamma/>
              </a:srgbClr>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_tradnl"/>
    </a:p>
  </c:txPr>
  <c:printSettings>
    <c:headerFooter alignWithMargins="0"/>
    <c:pageMargins b="1.0" l="0.75" r="0.75" t="1.0" header="0.0" footer="0.0"/>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0</xdr:row>
      <xdr:rowOff>161925</xdr:rowOff>
    </xdr:from>
    <xdr:to>
      <xdr:col>1</xdr:col>
      <xdr:colOff>485775</xdr:colOff>
      <xdr:row>2</xdr:row>
      <xdr:rowOff>95250</xdr:rowOff>
    </xdr:to>
    <xdr:pic>
      <xdr:nvPicPr>
        <xdr:cNvPr id="11265" name="Picture 1" descr="logo32"/>
        <xdr:cNvPicPr>
          <a:picLocks noChangeAspect="1" noChangeArrowheads="1"/>
        </xdr:cNvPicPr>
      </xdr:nvPicPr>
      <xdr:blipFill>
        <a:blip xmlns:r="http://schemas.openxmlformats.org/officeDocument/2006/relationships" r:embed="rId1" cstate="print"/>
        <a:srcRect/>
        <a:stretch>
          <a:fillRect/>
        </a:stretch>
      </xdr:blipFill>
      <xdr:spPr bwMode="auto">
        <a:xfrm>
          <a:off x="409575" y="161925"/>
          <a:ext cx="323850" cy="3238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304800</xdr:colOff>
      <xdr:row>1</xdr:row>
      <xdr:rowOff>9525</xdr:rowOff>
    </xdr:from>
    <xdr:to>
      <xdr:col>2</xdr:col>
      <xdr:colOff>628650</xdr:colOff>
      <xdr:row>2</xdr:row>
      <xdr:rowOff>47625</xdr:rowOff>
    </xdr:to>
    <xdr:pic>
      <xdr:nvPicPr>
        <xdr:cNvPr id="1037" name="Picture 13" descr="logo32"/>
        <xdr:cNvPicPr>
          <a:picLocks noChangeAspect="1" noChangeArrowheads="1"/>
        </xdr:cNvPicPr>
      </xdr:nvPicPr>
      <xdr:blipFill>
        <a:blip xmlns:r="http://schemas.openxmlformats.org/officeDocument/2006/relationships" r:embed="rId1" cstate="print"/>
        <a:srcRect/>
        <a:stretch>
          <a:fillRect/>
        </a:stretch>
      </xdr:blipFill>
      <xdr:spPr bwMode="auto">
        <a:xfrm>
          <a:off x="962025" y="133350"/>
          <a:ext cx="323850" cy="3238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295275</xdr:colOff>
      <xdr:row>0</xdr:row>
      <xdr:rowOff>142875</xdr:rowOff>
    </xdr:from>
    <xdr:to>
      <xdr:col>3</xdr:col>
      <xdr:colOff>190500</xdr:colOff>
      <xdr:row>2</xdr:row>
      <xdr:rowOff>38100</xdr:rowOff>
    </xdr:to>
    <xdr:pic>
      <xdr:nvPicPr>
        <xdr:cNvPr id="2059" name="Picture 11" descr="logo32"/>
        <xdr:cNvPicPr>
          <a:picLocks noChangeAspect="1" noChangeArrowheads="1"/>
        </xdr:cNvPicPr>
      </xdr:nvPicPr>
      <xdr:blipFill>
        <a:blip xmlns:r="http://schemas.openxmlformats.org/officeDocument/2006/relationships" r:embed="rId1" cstate="print"/>
        <a:srcRect/>
        <a:stretch>
          <a:fillRect/>
        </a:stretch>
      </xdr:blipFill>
      <xdr:spPr bwMode="auto">
        <a:xfrm>
          <a:off x="990600" y="123825"/>
          <a:ext cx="323850" cy="3238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1019175</xdr:colOff>
      <xdr:row>0</xdr:row>
      <xdr:rowOff>133350</xdr:rowOff>
    </xdr:from>
    <xdr:to>
      <xdr:col>1</xdr:col>
      <xdr:colOff>1343025</xdr:colOff>
      <xdr:row>2</xdr:row>
      <xdr:rowOff>28575</xdr:rowOff>
    </xdr:to>
    <xdr:pic>
      <xdr:nvPicPr>
        <xdr:cNvPr id="3085" name="Picture 13" descr="logo32"/>
        <xdr:cNvPicPr>
          <a:picLocks noChangeAspect="1" noChangeArrowheads="1"/>
        </xdr:cNvPicPr>
      </xdr:nvPicPr>
      <xdr:blipFill>
        <a:blip xmlns:r="http://schemas.openxmlformats.org/officeDocument/2006/relationships" r:embed="rId1" cstate="print"/>
        <a:srcRect/>
        <a:stretch>
          <a:fillRect/>
        </a:stretch>
      </xdr:blipFill>
      <xdr:spPr bwMode="auto">
        <a:xfrm>
          <a:off x="1266825" y="123825"/>
          <a:ext cx="323850" cy="3238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0</xdr:row>
      <xdr:rowOff>142875</xdr:rowOff>
    </xdr:from>
    <xdr:to>
      <xdr:col>1</xdr:col>
      <xdr:colOff>971550</xdr:colOff>
      <xdr:row>2</xdr:row>
      <xdr:rowOff>38100</xdr:rowOff>
    </xdr:to>
    <xdr:pic>
      <xdr:nvPicPr>
        <xdr:cNvPr id="4104" name="Picture 8" descr="logo32"/>
        <xdr:cNvPicPr>
          <a:picLocks noChangeAspect="1" noChangeArrowheads="1"/>
        </xdr:cNvPicPr>
      </xdr:nvPicPr>
      <xdr:blipFill>
        <a:blip xmlns:r="http://schemas.openxmlformats.org/officeDocument/2006/relationships" r:embed="rId1" cstate="print"/>
        <a:srcRect/>
        <a:stretch>
          <a:fillRect/>
        </a:stretch>
      </xdr:blipFill>
      <xdr:spPr bwMode="auto">
        <a:xfrm>
          <a:off x="895350" y="123825"/>
          <a:ext cx="323850" cy="32385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1</xdr:col>
      <xdr:colOff>1000125</xdr:colOff>
      <xdr:row>2</xdr:row>
      <xdr:rowOff>28575</xdr:rowOff>
    </xdr:to>
    <xdr:pic>
      <xdr:nvPicPr>
        <xdr:cNvPr id="7176" name="Picture 8" descr="logo32"/>
        <xdr:cNvPicPr>
          <a:picLocks noChangeAspect="1" noChangeArrowheads="1"/>
        </xdr:cNvPicPr>
      </xdr:nvPicPr>
      <xdr:blipFill>
        <a:blip xmlns:r="http://schemas.openxmlformats.org/officeDocument/2006/relationships" r:embed="rId1" cstate="print"/>
        <a:srcRect/>
        <a:stretch>
          <a:fillRect/>
        </a:stretch>
      </xdr:blipFill>
      <xdr:spPr bwMode="auto">
        <a:xfrm>
          <a:off x="923925" y="123825"/>
          <a:ext cx="323850" cy="32385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361950</xdr:colOff>
      <xdr:row>17</xdr:row>
      <xdr:rowOff>104775</xdr:rowOff>
    </xdr:from>
    <xdr:to>
      <xdr:col>7</xdr:col>
      <xdr:colOff>0</xdr:colOff>
      <xdr:row>35</xdr:row>
      <xdr:rowOff>19050</xdr:rowOff>
    </xdr:to>
    <xdr:graphicFrame macro="">
      <xdr:nvGraphicFramePr>
        <xdr:cNvPr id="921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657225</xdr:colOff>
      <xdr:row>1</xdr:row>
      <xdr:rowOff>0</xdr:rowOff>
    </xdr:from>
    <xdr:to>
      <xdr:col>1</xdr:col>
      <xdr:colOff>981075</xdr:colOff>
      <xdr:row>2</xdr:row>
      <xdr:rowOff>28575</xdr:rowOff>
    </xdr:to>
    <xdr:pic>
      <xdr:nvPicPr>
        <xdr:cNvPr id="9219" name="Picture 3" descr="logo32"/>
        <xdr:cNvPicPr>
          <a:picLocks noChangeAspect="1" noChangeArrowheads="1"/>
        </xdr:cNvPicPr>
      </xdr:nvPicPr>
      <xdr:blipFill>
        <a:blip xmlns:r="http://schemas.openxmlformats.org/officeDocument/2006/relationships" r:embed="rId2" cstate="print"/>
        <a:srcRect/>
        <a:stretch>
          <a:fillRect/>
        </a:stretch>
      </xdr:blipFill>
      <xdr:spPr bwMode="auto">
        <a:xfrm>
          <a:off x="904875" y="123825"/>
          <a:ext cx="323850" cy="3238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790575</xdr:colOff>
      <xdr:row>1</xdr:row>
      <xdr:rowOff>0</xdr:rowOff>
    </xdr:from>
    <xdr:to>
      <xdr:col>1</xdr:col>
      <xdr:colOff>1114425</xdr:colOff>
      <xdr:row>2</xdr:row>
      <xdr:rowOff>28575</xdr:rowOff>
    </xdr:to>
    <xdr:pic>
      <xdr:nvPicPr>
        <xdr:cNvPr id="8198" name="Picture 6" descr="logo32"/>
        <xdr:cNvPicPr>
          <a:picLocks noChangeAspect="1" noChangeArrowheads="1"/>
        </xdr:cNvPicPr>
      </xdr:nvPicPr>
      <xdr:blipFill>
        <a:blip xmlns:r="http://schemas.openxmlformats.org/officeDocument/2006/relationships" r:embed="rId1" cstate="print"/>
        <a:srcRect/>
        <a:stretch>
          <a:fillRect/>
        </a:stretch>
      </xdr:blipFill>
      <xdr:spPr bwMode="auto">
        <a:xfrm>
          <a:off x="1038225" y="123825"/>
          <a:ext cx="323850" cy="32385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666750</xdr:colOff>
      <xdr:row>0</xdr:row>
      <xdr:rowOff>152400</xdr:rowOff>
    </xdr:from>
    <xdr:to>
      <xdr:col>1</xdr:col>
      <xdr:colOff>990600</xdr:colOff>
      <xdr:row>2</xdr:row>
      <xdr:rowOff>28575</xdr:rowOff>
    </xdr:to>
    <xdr:pic>
      <xdr:nvPicPr>
        <xdr:cNvPr id="6172" name="Picture 28" descr="logo32"/>
        <xdr:cNvPicPr>
          <a:picLocks noChangeAspect="1" noChangeArrowheads="1"/>
        </xdr:cNvPicPr>
      </xdr:nvPicPr>
      <xdr:blipFill>
        <a:blip xmlns:r="http://schemas.openxmlformats.org/officeDocument/2006/relationships" r:embed="rId1" cstate="print"/>
        <a:srcRect/>
        <a:stretch>
          <a:fillRect/>
        </a:stretch>
      </xdr:blipFill>
      <xdr:spPr bwMode="auto">
        <a:xfrm>
          <a:off x="914400" y="123825"/>
          <a:ext cx="323850" cy="3238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4" Type="http://schemas.openxmlformats.org/officeDocument/2006/relationships/vmlDrawing" Target="../drawings/vmlDrawing1.vml"/><Relationship Id="rId5" Type="http://schemas.openxmlformats.org/officeDocument/2006/relationships/comments" Target="../comments1.xml"/><Relationship Id="rId1" Type="http://schemas.openxmlformats.org/officeDocument/2006/relationships/hyperlink" Target="http://www.economia-excel.com/" TargetMode="External"/><Relationship Id="rId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4" Type="http://schemas.openxmlformats.org/officeDocument/2006/relationships/vmlDrawing" Target="../drawings/vmlDrawing2.vml"/><Relationship Id="rId5" Type="http://schemas.openxmlformats.org/officeDocument/2006/relationships/comments" Target="../comments2.xml"/><Relationship Id="rId1" Type="http://schemas.openxmlformats.org/officeDocument/2006/relationships/hyperlink" Target="http://www.economia-excel.com/" TargetMode="External"/><Relationship Id="rId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4" Type="http://schemas.openxmlformats.org/officeDocument/2006/relationships/vmlDrawing" Target="../drawings/vmlDrawing3.vml"/><Relationship Id="rId5" Type="http://schemas.openxmlformats.org/officeDocument/2006/relationships/comments" Target="../comments3.xml"/><Relationship Id="rId1" Type="http://schemas.openxmlformats.org/officeDocument/2006/relationships/hyperlink" Target="http://www.economia-excel.com/" TargetMode="External"/><Relationship Id="rId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4" Type="http://schemas.openxmlformats.org/officeDocument/2006/relationships/comments" Target="../comments4.xml"/><Relationship Id="rId1" Type="http://schemas.openxmlformats.org/officeDocument/2006/relationships/hyperlink" Target="http://www.economia-excel.com/"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4" Type="http://schemas.openxmlformats.org/officeDocument/2006/relationships/vmlDrawing" Target="../drawings/vmlDrawing5.vml"/><Relationship Id="rId5" Type="http://schemas.openxmlformats.org/officeDocument/2006/relationships/comments" Target="../comments5.xml"/><Relationship Id="rId1" Type="http://schemas.openxmlformats.org/officeDocument/2006/relationships/hyperlink" Target="http://www.economia-excel.com/" TargetMode="External"/><Relationship Id="rId2"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4" Type="http://schemas.openxmlformats.org/officeDocument/2006/relationships/vmlDrawing" Target="../drawings/vmlDrawing6.vml"/><Relationship Id="rId5" Type="http://schemas.openxmlformats.org/officeDocument/2006/relationships/comments" Target="../comments6.xml"/><Relationship Id="rId1" Type="http://schemas.openxmlformats.org/officeDocument/2006/relationships/hyperlink" Target="http://www.economia-excel.com/" TargetMode="External"/><Relationship Id="rId2"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4" Type="http://schemas.openxmlformats.org/officeDocument/2006/relationships/comments" Target="../comments7.xml"/><Relationship Id="rId1" Type="http://schemas.openxmlformats.org/officeDocument/2006/relationships/hyperlink" Target="http://www.economia-excel.com/"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4" Type="http://schemas.openxmlformats.org/officeDocument/2006/relationships/vmlDrawing" Target="../drawings/vmlDrawing8.vml"/><Relationship Id="rId5" Type="http://schemas.openxmlformats.org/officeDocument/2006/relationships/comments" Target="../comments8.xml"/><Relationship Id="rId1" Type="http://schemas.openxmlformats.org/officeDocument/2006/relationships/hyperlink" Target="http://www.economia-excel.com/" TargetMode="External"/><Relationship Id="rId2"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4" Type="http://schemas.openxmlformats.org/officeDocument/2006/relationships/vmlDrawing" Target="../drawings/vmlDrawing9.vml"/><Relationship Id="rId5" Type="http://schemas.openxmlformats.org/officeDocument/2006/relationships/comments" Target="../comments9.xml"/><Relationship Id="rId1" Type="http://schemas.openxmlformats.org/officeDocument/2006/relationships/hyperlink" Target="http://www.economia-excel.com/" TargetMode="External"/><Relationship Id="rId2"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8"/>
  </sheetPr>
  <dimension ref="B1:D32"/>
  <sheetViews>
    <sheetView showRowColHeaders="0" topLeftCell="A13" workbookViewId="0">
      <selection activeCell="F8" sqref="F8"/>
    </sheetView>
  </sheetViews>
  <sheetFormatPr baseColWidth="10" defaultRowHeight="13" x14ac:dyDescent="0.15"/>
  <cols>
    <col min="1" max="1" width="3.6640625" style="1" customWidth="1"/>
    <col min="2" max="2" width="15.5" style="205" customWidth="1"/>
    <col min="3" max="3" width="15.33203125" style="1" customWidth="1"/>
    <col min="4" max="4" width="67.33203125" style="1" customWidth="1"/>
    <col min="5" max="16384" width="10.83203125" style="1"/>
  </cols>
  <sheetData>
    <row r="1" spans="2:4" ht="15" customHeight="1" thickBot="1" x14ac:dyDescent="0.2"/>
    <row r="2" spans="2:4" ht="15" thickBot="1" x14ac:dyDescent="0.2">
      <c r="B2" s="228" t="s">
        <v>157</v>
      </c>
      <c r="C2" s="229"/>
      <c r="D2" s="219" t="s">
        <v>196</v>
      </c>
    </row>
    <row r="3" spans="2:4" ht="10" customHeight="1" thickBot="1" x14ac:dyDescent="0.2">
      <c r="C3" s="205"/>
    </row>
    <row r="4" spans="2:4" ht="15.75" customHeight="1" thickBot="1" x14ac:dyDescent="0.2">
      <c r="B4" s="230" t="s">
        <v>70</v>
      </c>
      <c r="C4" s="230"/>
      <c r="D4" s="220">
        <v>41030</v>
      </c>
    </row>
    <row r="6" spans="2:4" x14ac:dyDescent="0.15">
      <c r="B6" s="232" t="s">
        <v>164</v>
      </c>
      <c r="C6" s="233"/>
      <c r="D6" s="233"/>
    </row>
    <row r="7" spans="2:4" ht="14" thickBot="1" x14ac:dyDescent="0.2">
      <c r="B7" s="222"/>
      <c r="C7" s="223"/>
      <c r="D7" s="240" t="s">
        <v>189</v>
      </c>
    </row>
    <row r="8" spans="2:4" ht="14" thickBot="1" x14ac:dyDescent="0.2">
      <c r="B8" s="237" t="s">
        <v>198</v>
      </c>
      <c r="C8" s="221" t="s">
        <v>71</v>
      </c>
      <c r="D8" s="241"/>
    </row>
    <row r="9" spans="2:4" x14ac:dyDescent="0.15">
      <c r="B9" s="237"/>
      <c r="C9" s="224"/>
      <c r="D9" s="240"/>
    </row>
    <row r="10" spans="2:4" ht="14" thickBot="1" x14ac:dyDescent="0.2">
      <c r="B10" s="237"/>
      <c r="C10" s="224"/>
      <c r="D10" s="240" t="s">
        <v>159</v>
      </c>
    </row>
    <row r="11" spans="2:4" ht="14" thickBot="1" x14ac:dyDescent="0.2">
      <c r="B11" s="237"/>
      <c r="C11" s="221" t="s">
        <v>165</v>
      </c>
      <c r="D11" s="240"/>
    </row>
    <row r="12" spans="2:4" x14ac:dyDescent="0.15">
      <c r="B12" s="237"/>
      <c r="C12" s="224"/>
      <c r="D12" s="240"/>
    </row>
    <row r="13" spans="2:4" ht="14" thickBot="1" x14ac:dyDescent="0.2">
      <c r="B13" s="237"/>
      <c r="C13" s="224"/>
      <c r="D13" s="240" t="s">
        <v>190</v>
      </c>
    </row>
    <row r="14" spans="2:4" ht="14" thickBot="1" x14ac:dyDescent="0.2">
      <c r="B14" s="237"/>
      <c r="C14" s="221" t="s">
        <v>82</v>
      </c>
      <c r="D14" s="240"/>
    </row>
    <row r="15" spans="2:4" x14ac:dyDescent="0.15">
      <c r="B15" s="237"/>
      <c r="C15" s="224"/>
      <c r="D15" s="240"/>
    </row>
    <row r="16" spans="2:4" ht="14" thickBot="1" x14ac:dyDescent="0.2">
      <c r="B16" s="237"/>
      <c r="C16" s="224"/>
      <c r="D16" s="240" t="s">
        <v>156</v>
      </c>
    </row>
    <row r="17" spans="2:4" ht="14" thickBot="1" x14ac:dyDescent="0.2">
      <c r="B17" s="237"/>
      <c r="C17" s="221" t="s">
        <v>83</v>
      </c>
      <c r="D17" s="240"/>
    </row>
    <row r="18" spans="2:4" x14ac:dyDescent="0.15">
      <c r="B18" s="238"/>
      <c r="C18" s="225"/>
      <c r="D18" s="240"/>
    </row>
    <row r="19" spans="2:4" ht="14" thickBot="1" x14ac:dyDescent="0.2">
      <c r="B19" s="239" t="s">
        <v>86</v>
      </c>
      <c r="C19" s="223"/>
      <c r="D19" s="240" t="s">
        <v>191</v>
      </c>
    </row>
    <row r="20" spans="2:4" ht="14" thickBot="1" x14ac:dyDescent="0.2">
      <c r="B20" s="237"/>
      <c r="C20" s="221" t="s">
        <v>84</v>
      </c>
      <c r="D20" s="240"/>
    </row>
    <row r="21" spans="2:4" x14ac:dyDescent="0.15">
      <c r="B21" s="237"/>
      <c r="C21" s="224"/>
      <c r="D21" s="240"/>
    </row>
    <row r="22" spans="2:4" ht="14" thickBot="1" x14ac:dyDescent="0.2">
      <c r="B22" s="237"/>
      <c r="C22" s="224"/>
      <c r="D22" s="240" t="s">
        <v>166</v>
      </c>
    </row>
    <row r="23" spans="2:4" ht="14" thickBot="1" x14ac:dyDescent="0.2">
      <c r="B23" s="237"/>
      <c r="C23" s="221" t="s">
        <v>167</v>
      </c>
      <c r="D23" s="240"/>
    </row>
    <row r="24" spans="2:4" x14ac:dyDescent="0.15">
      <c r="B24" s="237"/>
      <c r="C24" s="224"/>
      <c r="D24" s="240"/>
    </row>
    <row r="25" spans="2:4" ht="14" thickBot="1" x14ac:dyDescent="0.2">
      <c r="B25" s="237"/>
      <c r="C25" s="224"/>
      <c r="D25" s="231" t="s">
        <v>160</v>
      </c>
    </row>
    <row r="26" spans="2:4" ht="14" thickBot="1" x14ac:dyDescent="0.2">
      <c r="B26" s="237"/>
      <c r="C26" s="221" t="s">
        <v>85</v>
      </c>
      <c r="D26" s="231"/>
    </row>
    <row r="27" spans="2:4" x14ac:dyDescent="0.15">
      <c r="B27" s="237"/>
      <c r="C27" s="224"/>
      <c r="D27" s="231"/>
    </row>
    <row r="28" spans="2:4" ht="14" thickBot="1" x14ac:dyDescent="0.2">
      <c r="B28" s="237"/>
      <c r="C28" s="224"/>
      <c r="D28" s="234" t="s">
        <v>192</v>
      </c>
    </row>
    <row r="29" spans="2:4" ht="14" thickBot="1" x14ac:dyDescent="0.2">
      <c r="B29" s="237"/>
      <c r="C29" s="221" t="s">
        <v>168</v>
      </c>
      <c r="D29" s="235"/>
    </row>
    <row r="30" spans="2:4" x14ac:dyDescent="0.15">
      <c r="B30" s="207"/>
      <c r="C30" s="225"/>
      <c r="D30" s="236"/>
    </row>
    <row r="31" spans="2:4" x14ac:dyDescent="0.15">
      <c r="D31" s="206"/>
    </row>
    <row r="32" spans="2:4" x14ac:dyDescent="0.15">
      <c r="D32" s="210" t="s">
        <v>161</v>
      </c>
    </row>
  </sheetData>
  <sheetProtection sheet="1" objects="1" scenarios="1"/>
  <mergeCells count="13">
    <mergeCell ref="B2:C2"/>
    <mergeCell ref="B4:C4"/>
    <mergeCell ref="D25:D27"/>
    <mergeCell ref="B6:D6"/>
    <mergeCell ref="D28:D30"/>
    <mergeCell ref="B8:B18"/>
    <mergeCell ref="B19:B29"/>
    <mergeCell ref="D7:D9"/>
    <mergeCell ref="D10:D12"/>
    <mergeCell ref="D13:D15"/>
    <mergeCell ref="D16:D18"/>
    <mergeCell ref="D19:D21"/>
    <mergeCell ref="D22:D24"/>
  </mergeCells>
  <phoneticPr fontId="2" type="noConversion"/>
  <dataValidations count="1">
    <dataValidation type="textLength" operator="lessThanOrEqual" allowBlank="1" showInputMessage="1" showErrorMessage="1" errorTitle="NOMBRE DE LA EMPRESA" error="MÁXIMO 40 CARACTERES" sqref="D2">
      <formula1>40</formula1>
    </dataValidation>
  </dataValidations>
  <hyperlinks>
    <hyperlink ref="C11" location="FINANCIACION!A1" display="FINANCIACION"/>
    <hyperlink ref="D32" r:id="rId1" display="www.economia-excel.com"/>
    <hyperlink ref="C14" location="PRODUCTOS!A1" display="PRODUCTOS"/>
    <hyperlink ref="C17" location="GASTOS!A1" display="GASTOS"/>
    <hyperlink ref="C20" location="RESULTADOS!A1" display="RESULTADOS"/>
    <hyperlink ref="C23" location="TESORERIA!A1" display="TESORERIA"/>
    <hyperlink ref="C26" location="BALANCE!A1" display="BALANCE"/>
    <hyperlink ref="C29" location="ANALISIS!A1" display="ANALISIS"/>
    <hyperlink ref="C8" location="INVERSIONES!A1" display="INVERSIONES"/>
  </hyperlinks>
  <pageMargins left="0.75" right="0.75" top="1" bottom="1" header="0" footer="0"/>
  <pageSetup paperSize="9" orientation="portrait" horizontalDpi="300" verticalDpi="30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8"/>
  </sheetPr>
  <dimension ref="A1:L292"/>
  <sheetViews>
    <sheetView showRowColHeaders="0" showZeros="0" workbookViewId="0">
      <selection activeCell="D18" sqref="D18"/>
    </sheetView>
  </sheetViews>
  <sheetFormatPr baseColWidth="10" defaultRowHeight="13" x14ac:dyDescent="0.15"/>
  <cols>
    <col min="1" max="1" width="3.6640625" style="1" customWidth="1"/>
    <col min="2" max="2" width="6.1640625" style="1" customWidth="1"/>
    <col min="3" max="3" width="20" style="1" customWidth="1"/>
    <col min="4" max="9" width="12.6640625" style="2" customWidth="1"/>
    <col min="10" max="10" width="6.33203125" style="1" customWidth="1"/>
    <col min="11" max="11" width="3.1640625" style="1" customWidth="1"/>
    <col min="12" max="12" width="8.1640625" style="1" customWidth="1"/>
    <col min="13" max="16384" width="10.83203125" style="1"/>
  </cols>
  <sheetData>
    <row r="1" spans="1:12" ht="10" customHeight="1" x14ac:dyDescent="0.15"/>
    <row r="2" spans="1:12" ht="23" customHeight="1" x14ac:dyDescent="0.25">
      <c r="A2" s="62" t="s">
        <v>90</v>
      </c>
      <c r="D2" s="242" t="str">
        <f>INFO!$D$2</f>
        <v>EMPRESA EJEMPLO SL</v>
      </c>
      <c r="E2" s="243"/>
      <c r="F2" s="243"/>
      <c r="G2" s="243"/>
      <c r="H2" s="243"/>
      <c r="I2" s="243"/>
      <c r="J2" s="244"/>
    </row>
    <row r="3" spans="1:12" ht="10" customHeight="1" x14ac:dyDescent="0.15">
      <c r="A3" s="6"/>
      <c r="D3" s="7"/>
      <c r="E3" s="8"/>
      <c r="F3" s="8"/>
      <c r="G3" s="8"/>
      <c r="H3" s="8"/>
      <c r="I3" s="8"/>
      <c r="J3" s="6"/>
    </row>
    <row r="4" spans="1:12" ht="14" x14ac:dyDescent="0.15">
      <c r="A4" s="6"/>
      <c r="B4" s="262" t="s">
        <v>71</v>
      </c>
      <c r="C4" s="263"/>
      <c r="D4" s="278" t="s">
        <v>70</v>
      </c>
      <c r="E4" s="268" t="s">
        <v>1</v>
      </c>
      <c r="F4" s="268" t="s">
        <v>2</v>
      </c>
      <c r="G4" s="268" t="s">
        <v>3</v>
      </c>
      <c r="H4" s="268" t="s">
        <v>4</v>
      </c>
      <c r="I4" s="268" t="s">
        <v>5</v>
      </c>
      <c r="J4" s="274" t="s">
        <v>169</v>
      </c>
      <c r="L4" s="276" t="s">
        <v>120</v>
      </c>
    </row>
    <row r="5" spans="1:12" ht="14" x14ac:dyDescent="0.15">
      <c r="A5" s="6"/>
      <c r="B5" s="264"/>
      <c r="C5" s="265"/>
      <c r="D5" s="279"/>
      <c r="E5" s="269" t="s">
        <v>1</v>
      </c>
      <c r="F5" s="269" t="s">
        <v>2</v>
      </c>
      <c r="G5" s="269" t="s">
        <v>3</v>
      </c>
      <c r="H5" s="269" t="s">
        <v>4</v>
      </c>
      <c r="I5" s="269" t="s">
        <v>5</v>
      </c>
      <c r="J5" s="275" t="s">
        <v>6</v>
      </c>
      <c r="L5" s="277"/>
    </row>
    <row r="6" spans="1:12" ht="14" x14ac:dyDescent="0.15">
      <c r="A6" s="6"/>
      <c r="B6" s="258" t="s">
        <v>80</v>
      </c>
      <c r="C6" s="259"/>
      <c r="D6" s="247"/>
      <c r="E6" s="248"/>
      <c r="F6" s="248"/>
      <c r="G6" s="248"/>
      <c r="H6" s="248"/>
      <c r="I6" s="248"/>
      <c r="J6" s="249"/>
      <c r="L6" s="27"/>
    </row>
    <row r="7" spans="1:12" ht="14" x14ac:dyDescent="0.15">
      <c r="A7" s="6"/>
      <c r="B7" s="256" t="s">
        <v>7</v>
      </c>
      <c r="C7" s="257"/>
      <c r="D7" s="23">
        <v>10000</v>
      </c>
      <c r="E7" s="23"/>
      <c r="F7" s="23">
        <v>1000</v>
      </c>
      <c r="G7" s="23"/>
      <c r="H7" s="23">
        <v>10000</v>
      </c>
      <c r="I7" s="23"/>
      <c r="J7" s="184">
        <v>10</v>
      </c>
      <c r="L7" s="28">
        <f t="shared" ref="L7:L12" si="0">IF(J7&lt;&gt;0,1/J7,0)</f>
        <v>0.1</v>
      </c>
    </row>
    <row r="8" spans="1:12" ht="14" x14ac:dyDescent="0.15">
      <c r="A8" s="6"/>
      <c r="B8" s="256" t="s">
        <v>8</v>
      </c>
      <c r="C8" s="257"/>
      <c r="D8" s="23">
        <v>5000</v>
      </c>
      <c r="E8" s="23"/>
      <c r="F8" s="23"/>
      <c r="G8" s="23"/>
      <c r="H8" s="23"/>
      <c r="I8" s="23"/>
      <c r="J8" s="184">
        <v>5</v>
      </c>
      <c r="L8" s="28">
        <f t="shared" si="0"/>
        <v>0.2</v>
      </c>
    </row>
    <row r="9" spans="1:12" ht="14" x14ac:dyDescent="0.15">
      <c r="A9" s="6"/>
      <c r="B9" s="256" t="s">
        <v>9</v>
      </c>
      <c r="C9" s="257"/>
      <c r="D9" s="23">
        <v>3000</v>
      </c>
      <c r="E9" s="23"/>
      <c r="F9" s="23"/>
      <c r="G9" s="23">
        <v>500</v>
      </c>
      <c r="H9" s="23"/>
      <c r="I9" s="23"/>
      <c r="J9" s="184">
        <v>3</v>
      </c>
      <c r="L9" s="28">
        <f t="shared" si="0"/>
        <v>0.33333333333333331</v>
      </c>
    </row>
    <row r="10" spans="1:12" ht="14" x14ac:dyDescent="0.15">
      <c r="A10" s="6"/>
      <c r="B10" s="256" t="s">
        <v>10</v>
      </c>
      <c r="C10" s="257"/>
      <c r="D10" s="23">
        <v>10000</v>
      </c>
      <c r="E10" s="23"/>
      <c r="F10" s="23"/>
      <c r="G10" s="23">
        <v>5000</v>
      </c>
      <c r="H10" s="23"/>
      <c r="I10" s="23"/>
      <c r="J10" s="184">
        <v>8</v>
      </c>
      <c r="L10" s="28">
        <f t="shared" si="0"/>
        <v>0.125</v>
      </c>
    </row>
    <row r="11" spans="1:12" ht="14" x14ac:dyDescent="0.15">
      <c r="A11" s="6"/>
      <c r="B11" s="256" t="s">
        <v>11</v>
      </c>
      <c r="C11" s="257"/>
      <c r="D11" s="23"/>
      <c r="E11" s="23"/>
      <c r="F11" s="23"/>
      <c r="G11" s="23"/>
      <c r="H11" s="23"/>
      <c r="I11" s="23"/>
      <c r="J11" s="184"/>
      <c r="L11" s="28">
        <f t="shared" si="0"/>
        <v>0</v>
      </c>
    </row>
    <row r="12" spans="1:12" ht="14" x14ac:dyDescent="0.15">
      <c r="A12" s="6"/>
      <c r="B12" s="256"/>
      <c r="C12" s="257"/>
      <c r="D12" s="23"/>
      <c r="E12" s="23"/>
      <c r="F12" s="23"/>
      <c r="G12" s="23"/>
      <c r="H12" s="23"/>
      <c r="I12" s="23"/>
      <c r="J12" s="184"/>
      <c r="L12" s="28">
        <f t="shared" si="0"/>
        <v>0</v>
      </c>
    </row>
    <row r="13" spans="1:12" ht="14" x14ac:dyDescent="0.15">
      <c r="A13" s="6"/>
      <c r="B13" s="266" t="s">
        <v>68</v>
      </c>
      <c r="C13" s="267"/>
      <c r="D13" s="24">
        <f t="shared" ref="D13:I13" si="1">SUM(D7:D12)</f>
        <v>28000</v>
      </c>
      <c r="E13" s="24">
        <f t="shared" si="1"/>
        <v>0</v>
      </c>
      <c r="F13" s="24">
        <f t="shared" si="1"/>
        <v>1000</v>
      </c>
      <c r="G13" s="24">
        <f t="shared" si="1"/>
        <v>5500</v>
      </c>
      <c r="H13" s="24">
        <f t="shared" si="1"/>
        <v>10000</v>
      </c>
      <c r="I13" s="24">
        <f t="shared" si="1"/>
        <v>0</v>
      </c>
      <c r="J13" s="25"/>
      <c r="L13" s="260"/>
    </row>
    <row r="14" spans="1:12" ht="14" x14ac:dyDescent="0.15">
      <c r="A14" s="6"/>
      <c r="B14" s="272" t="s">
        <v>81</v>
      </c>
      <c r="C14" s="273"/>
      <c r="D14" s="250"/>
      <c r="E14" s="251"/>
      <c r="F14" s="251"/>
      <c r="G14" s="251"/>
      <c r="H14" s="251"/>
      <c r="I14" s="251"/>
      <c r="J14" s="252"/>
      <c r="L14" s="261"/>
    </row>
    <row r="15" spans="1:12" ht="14" x14ac:dyDescent="0.15">
      <c r="A15" s="6"/>
      <c r="B15" s="270" t="s">
        <v>67</v>
      </c>
      <c r="C15" s="271"/>
      <c r="D15" s="23">
        <v>5000</v>
      </c>
      <c r="E15" s="253"/>
      <c r="F15" s="254"/>
      <c r="G15" s="254"/>
      <c r="H15" s="254"/>
      <c r="I15" s="254"/>
      <c r="J15" s="255"/>
      <c r="L15" s="261"/>
    </row>
    <row r="16" spans="1:12" ht="14" x14ac:dyDescent="0.15">
      <c r="A16" s="6"/>
      <c r="B16" s="270" t="s">
        <v>170</v>
      </c>
      <c r="C16" s="271"/>
      <c r="D16" s="23">
        <v>1000</v>
      </c>
      <c r="E16" s="254"/>
      <c r="F16" s="254"/>
      <c r="G16" s="254"/>
      <c r="H16" s="254"/>
      <c r="I16" s="254"/>
      <c r="J16" s="255"/>
      <c r="L16" s="261"/>
    </row>
    <row r="17" spans="1:12" ht="14" x14ac:dyDescent="0.15">
      <c r="A17" s="6"/>
      <c r="B17" s="266" t="s">
        <v>69</v>
      </c>
      <c r="C17" s="267"/>
      <c r="D17" s="22">
        <f>SUM(D15:D16)</f>
        <v>6000</v>
      </c>
      <c r="E17" s="254"/>
      <c r="F17" s="254"/>
      <c r="G17" s="254"/>
      <c r="H17" s="254"/>
      <c r="I17" s="254"/>
      <c r="J17" s="255"/>
      <c r="L17" s="261"/>
    </row>
    <row r="18" spans="1:12" ht="16" x14ac:dyDescent="0.2">
      <c r="A18" s="6"/>
      <c r="B18" s="245" t="s">
        <v>171</v>
      </c>
      <c r="C18" s="246"/>
      <c r="D18" s="26">
        <f t="shared" ref="D18:I18" si="2">D13+D17</f>
        <v>34000</v>
      </c>
      <c r="E18" s="26">
        <f t="shared" si="2"/>
        <v>0</v>
      </c>
      <c r="F18" s="26">
        <f t="shared" si="2"/>
        <v>1000</v>
      </c>
      <c r="G18" s="26">
        <f t="shared" si="2"/>
        <v>5500</v>
      </c>
      <c r="H18" s="26">
        <f t="shared" si="2"/>
        <v>10000</v>
      </c>
      <c r="I18" s="26">
        <f t="shared" si="2"/>
        <v>0</v>
      </c>
      <c r="J18" s="16"/>
      <c r="L18" s="261"/>
    </row>
    <row r="19" spans="1:12" ht="60" customHeight="1" x14ac:dyDescent="0.15">
      <c r="A19" s="6"/>
      <c r="B19" s="9"/>
      <c r="C19" s="10"/>
      <c r="D19" s="8"/>
      <c r="E19" s="8"/>
      <c r="F19" s="8"/>
      <c r="G19" s="8"/>
      <c r="H19" s="8"/>
      <c r="I19" s="8"/>
      <c r="J19" s="6"/>
      <c r="K19" s="6"/>
      <c r="L19" s="6"/>
    </row>
    <row r="20" spans="1:12" ht="14" x14ac:dyDescent="0.15">
      <c r="A20" s="6"/>
      <c r="B20" s="285" t="s">
        <v>172</v>
      </c>
      <c r="C20" s="286"/>
      <c r="D20" s="286"/>
      <c r="E20" s="286"/>
      <c r="F20" s="286"/>
      <c r="G20" s="286"/>
      <c r="H20" s="286"/>
      <c r="I20" s="286"/>
      <c r="J20" s="20"/>
      <c r="K20" s="13"/>
      <c r="L20" s="13"/>
    </row>
    <row r="21" spans="1:12" ht="14" x14ac:dyDescent="0.15">
      <c r="A21" s="6"/>
      <c r="B21" s="17"/>
      <c r="C21" s="18"/>
      <c r="D21" s="19"/>
      <c r="E21" s="19"/>
      <c r="F21" s="19"/>
      <c r="G21" s="19"/>
      <c r="H21" s="19"/>
      <c r="I21" s="19"/>
      <c r="J21" s="20"/>
      <c r="K21" s="13"/>
      <c r="L21" s="13"/>
    </row>
    <row r="22" spans="1:12" ht="14" x14ac:dyDescent="0.15">
      <c r="A22" s="6"/>
      <c r="B22" s="282" t="s">
        <v>77</v>
      </c>
      <c r="C22" s="283"/>
      <c r="D22" s="29" t="s">
        <v>13</v>
      </c>
      <c r="E22" s="29" t="s">
        <v>1</v>
      </c>
      <c r="F22" s="29" t="s">
        <v>2</v>
      </c>
      <c r="G22" s="29" t="s">
        <v>3</v>
      </c>
      <c r="H22" s="29" t="s">
        <v>4</v>
      </c>
      <c r="I22" s="30" t="s">
        <v>5</v>
      </c>
      <c r="J22" s="21"/>
      <c r="K22" s="14"/>
      <c r="L22" s="13"/>
    </row>
    <row r="23" spans="1:12" ht="14" x14ac:dyDescent="0.15">
      <c r="A23" s="6"/>
      <c r="B23" s="280" t="str">
        <f t="shared" ref="B23:B28" si="3">B7</f>
        <v>Maquinaria</v>
      </c>
      <c r="C23" s="281"/>
      <c r="D23" s="31">
        <f t="shared" ref="D23:D28" si="4">D7</f>
        <v>10000</v>
      </c>
      <c r="E23" s="31">
        <f t="shared" ref="E23:I28" si="5">D23+E7</f>
        <v>10000</v>
      </c>
      <c r="F23" s="31">
        <f t="shared" si="5"/>
        <v>11000</v>
      </c>
      <c r="G23" s="31">
        <f t="shared" si="5"/>
        <v>11000</v>
      </c>
      <c r="H23" s="31">
        <f t="shared" si="5"/>
        <v>21000</v>
      </c>
      <c r="I23" s="32">
        <f t="shared" si="5"/>
        <v>21000</v>
      </c>
      <c r="J23" s="20"/>
      <c r="K23" s="15"/>
      <c r="L23" s="13"/>
    </row>
    <row r="24" spans="1:12" ht="14" x14ac:dyDescent="0.15">
      <c r="A24" s="6"/>
      <c r="B24" s="280" t="str">
        <f t="shared" si="3"/>
        <v>Mobiliario</v>
      </c>
      <c r="C24" s="281"/>
      <c r="D24" s="31">
        <f t="shared" si="4"/>
        <v>5000</v>
      </c>
      <c r="E24" s="31">
        <f t="shared" si="5"/>
        <v>5000</v>
      </c>
      <c r="F24" s="31">
        <f t="shared" si="5"/>
        <v>5000</v>
      </c>
      <c r="G24" s="31">
        <f t="shared" si="5"/>
        <v>5000</v>
      </c>
      <c r="H24" s="31">
        <f t="shared" si="5"/>
        <v>5000</v>
      </c>
      <c r="I24" s="32">
        <f t="shared" si="5"/>
        <v>5000</v>
      </c>
      <c r="J24" s="20"/>
      <c r="K24" s="15"/>
      <c r="L24" s="13"/>
    </row>
    <row r="25" spans="1:12" ht="14" x14ac:dyDescent="0.15">
      <c r="A25" s="6"/>
      <c r="B25" s="280" t="str">
        <f t="shared" si="3"/>
        <v>Equipos informáticos</v>
      </c>
      <c r="C25" s="281"/>
      <c r="D25" s="31">
        <f t="shared" si="4"/>
        <v>3000</v>
      </c>
      <c r="E25" s="31">
        <f t="shared" si="5"/>
        <v>3000</v>
      </c>
      <c r="F25" s="31">
        <f t="shared" si="5"/>
        <v>3000</v>
      </c>
      <c r="G25" s="31">
        <f t="shared" si="5"/>
        <v>3500</v>
      </c>
      <c r="H25" s="31">
        <f t="shared" si="5"/>
        <v>3500</v>
      </c>
      <c r="I25" s="32">
        <f t="shared" si="5"/>
        <v>3500</v>
      </c>
      <c r="J25" s="20"/>
      <c r="K25" s="15"/>
      <c r="L25" s="13"/>
    </row>
    <row r="26" spans="1:12" ht="14" x14ac:dyDescent="0.15">
      <c r="A26" s="6"/>
      <c r="B26" s="280" t="str">
        <f t="shared" si="3"/>
        <v>Vehículos</v>
      </c>
      <c r="C26" s="281"/>
      <c r="D26" s="31">
        <f t="shared" si="4"/>
        <v>10000</v>
      </c>
      <c r="E26" s="31">
        <f t="shared" si="5"/>
        <v>10000</v>
      </c>
      <c r="F26" s="31">
        <f t="shared" si="5"/>
        <v>10000</v>
      </c>
      <c r="G26" s="31">
        <f t="shared" si="5"/>
        <v>15000</v>
      </c>
      <c r="H26" s="31">
        <f t="shared" si="5"/>
        <v>15000</v>
      </c>
      <c r="I26" s="32">
        <f t="shared" si="5"/>
        <v>15000</v>
      </c>
      <c r="J26" s="20"/>
      <c r="K26" s="15"/>
      <c r="L26" s="13"/>
    </row>
    <row r="27" spans="1:12" ht="14" x14ac:dyDescent="0.15">
      <c r="A27" s="6"/>
      <c r="B27" s="280" t="str">
        <f t="shared" si="3"/>
        <v>Otros</v>
      </c>
      <c r="C27" s="281"/>
      <c r="D27" s="31">
        <f t="shared" si="4"/>
        <v>0</v>
      </c>
      <c r="E27" s="31">
        <f t="shared" si="5"/>
        <v>0</v>
      </c>
      <c r="F27" s="31">
        <f t="shared" si="5"/>
        <v>0</v>
      </c>
      <c r="G27" s="31">
        <f t="shared" si="5"/>
        <v>0</v>
      </c>
      <c r="H27" s="31">
        <f t="shared" si="5"/>
        <v>0</v>
      </c>
      <c r="I27" s="32">
        <f t="shared" si="5"/>
        <v>0</v>
      </c>
      <c r="J27" s="20"/>
      <c r="K27" s="15"/>
      <c r="L27" s="13"/>
    </row>
    <row r="28" spans="1:12" ht="14" x14ac:dyDescent="0.15">
      <c r="A28" s="6"/>
      <c r="B28" s="280">
        <f t="shared" si="3"/>
        <v>0</v>
      </c>
      <c r="C28" s="281"/>
      <c r="D28" s="31">
        <f t="shared" si="4"/>
        <v>0</v>
      </c>
      <c r="E28" s="31">
        <f t="shared" si="5"/>
        <v>0</v>
      </c>
      <c r="F28" s="31">
        <f t="shared" si="5"/>
        <v>0</v>
      </c>
      <c r="G28" s="31">
        <f t="shared" si="5"/>
        <v>0</v>
      </c>
      <c r="H28" s="31">
        <f t="shared" si="5"/>
        <v>0</v>
      </c>
      <c r="I28" s="32">
        <f t="shared" si="5"/>
        <v>0</v>
      </c>
      <c r="J28" s="20"/>
      <c r="K28" s="15"/>
      <c r="L28" s="13"/>
    </row>
    <row r="29" spans="1:12" ht="14" x14ac:dyDescent="0.15">
      <c r="A29" s="6"/>
      <c r="B29" s="280" t="s">
        <v>12</v>
      </c>
      <c r="C29" s="281"/>
      <c r="D29" s="37">
        <f t="shared" ref="D29:I29" si="6">SUM(D23:D28)</f>
        <v>28000</v>
      </c>
      <c r="E29" s="37">
        <f t="shared" si="6"/>
        <v>28000</v>
      </c>
      <c r="F29" s="37">
        <f t="shared" si="6"/>
        <v>29000</v>
      </c>
      <c r="G29" s="37">
        <f t="shared" si="6"/>
        <v>34500</v>
      </c>
      <c r="H29" s="37">
        <f t="shared" si="6"/>
        <v>44500</v>
      </c>
      <c r="I29" s="38">
        <f t="shared" si="6"/>
        <v>44500</v>
      </c>
      <c r="J29" s="20"/>
      <c r="K29" s="13"/>
      <c r="L29" s="13"/>
    </row>
    <row r="30" spans="1:12" ht="14" x14ac:dyDescent="0.15">
      <c r="A30" s="6"/>
      <c r="B30" s="33"/>
      <c r="C30" s="34"/>
      <c r="D30" s="35"/>
      <c r="E30" s="35"/>
      <c r="F30" s="35"/>
      <c r="G30" s="35"/>
      <c r="H30" s="35"/>
      <c r="I30" s="36"/>
      <c r="J30" s="20"/>
      <c r="K30" s="13"/>
      <c r="L30" s="13"/>
    </row>
    <row r="31" spans="1:12" ht="14" x14ac:dyDescent="0.15">
      <c r="A31" s="6"/>
      <c r="B31" s="282" t="s">
        <v>173</v>
      </c>
      <c r="C31" s="283"/>
      <c r="D31" s="29" t="s">
        <v>13</v>
      </c>
      <c r="E31" s="29" t="s">
        <v>1</v>
      </c>
      <c r="F31" s="29" t="s">
        <v>2</v>
      </c>
      <c r="G31" s="29" t="s">
        <v>3</v>
      </c>
      <c r="H31" s="29" t="s">
        <v>4</v>
      </c>
      <c r="I31" s="30" t="s">
        <v>5</v>
      </c>
      <c r="J31" s="20"/>
      <c r="K31" s="13"/>
      <c r="L31" s="13"/>
    </row>
    <row r="32" spans="1:12" ht="14" x14ac:dyDescent="0.15">
      <c r="A32" s="6"/>
      <c r="B32" s="280" t="str">
        <f t="shared" ref="B32:B37" si="7">B7</f>
        <v>Maquinaria</v>
      </c>
      <c r="C32" s="281"/>
      <c r="D32" s="31">
        <v>0</v>
      </c>
      <c r="E32" s="31">
        <f t="shared" ref="E32:I37" si="8">$L7*E23</f>
        <v>1000</v>
      </c>
      <c r="F32" s="31">
        <f t="shared" si="8"/>
        <v>1100</v>
      </c>
      <c r="G32" s="31">
        <f t="shared" si="8"/>
        <v>1100</v>
      </c>
      <c r="H32" s="31">
        <f t="shared" si="8"/>
        <v>2100</v>
      </c>
      <c r="I32" s="32">
        <f t="shared" si="8"/>
        <v>2100</v>
      </c>
      <c r="J32" s="20"/>
      <c r="K32" s="13"/>
      <c r="L32" s="13"/>
    </row>
    <row r="33" spans="1:12" ht="14" x14ac:dyDescent="0.15">
      <c r="A33" s="6"/>
      <c r="B33" s="280" t="str">
        <f t="shared" si="7"/>
        <v>Mobiliario</v>
      </c>
      <c r="C33" s="281"/>
      <c r="D33" s="31">
        <v>0</v>
      </c>
      <c r="E33" s="31">
        <f t="shared" si="8"/>
        <v>1000</v>
      </c>
      <c r="F33" s="31">
        <f t="shared" si="8"/>
        <v>1000</v>
      </c>
      <c r="G33" s="31">
        <f t="shared" si="8"/>
        <v>1000</v>
      </c>
      <c r="H33" s="31">
        <f t="shared" si="8"/>
        <v>1000</v>
      </c>
      <c r="I33" s="32">
        <f t="shared" si="8"/>
        <v>1000</v>
      </c>
      <c r="J33" s="20"/>
      <c r="K33" s="13"/>
      <c r="L33" s="13"/>
    </row>
    <row r="34" spans="1:12" ht="14" x14ac:dyDescent="0.15">
      <c r="A34" s="6"/>
      <c r="B34" s="280" t="str">
        <f t="shared" si="7"/>
        <v>Equipos informáticos</v>
      </c>
      <c r="C34" s="281"/>
      <c r="D34" s="31">
        <v>0</v>
      </c>
      <c r="E34" s="31">
        <f t="shared" si="8"/>
        <v>1000</v>
      </c>
      <c r="F34" s="31">
        <f t="shared" si="8"/>
        <v>1000</v>
      </c>
      <c r="G34" s="31">
        <f t="shared" si="8"/>
        <v>1166.6666666666665</v>
      </c>
      <c r="H34" s="31">
        <f t="shared" si="8"/>
        <v>1166.6666666666665</v>
      </c>
      <c r="I34" s="32">
        <f t="shared" si="8"/>
        <v>1166.6666666666665</v>
      </c>
      <c r="J34" s="20"/>
      <c r="K34" s="13"/>
      <c r="L34" s="13"/>
    </row>
    <row r="35" spans="1:12" ht="14" x14ac:dyDescent="0.15">
      <c r="A35" s="6"/>
      <c r="B35" s="280" t="str">
        <f t="shared" si="7"/>
        <v>Vehículos</v>
      </c>
      <c r="C35" s="281"/>
      <c r="D35" s="31">
        <v>0</v>
      </c>
      <c r="E35" s="31">
        <f t="shared" si="8"/>
        <v>1250</v>
      </c>
      <c r="F35" s="31">
        <f t="shared" si="8"/>
        <v>1250</v>
      </c>
      <c r="G35" s="31">
        <f t="shared" si="8"/>
        <v>1875</v>
      </c>
      <c r="H35" s="31">
        <f t="shared" si="8"/>
        <v>1875</v>
      </c>
      <c r="I35" s="32">
        <f t="shared" si="8"/>
        <v>1875</v>
      </c>
      <c r="J35" s="20"/>
      <c r="K35" s="13"/>
      <c r="L35" s="13"/>
    </row>
    <row r="36" spans="1:12" ht="14" x14ac:dyDescent="0.15">
      <c r="A36" s="6"/>
      <c r="B36" s="280" t="str">
        <f t="shared" si="7"/>
        <v>Otros</v>
      </c>
      <c r="C36" s="281"/>
      <c r="D36" s="31">
        <v>0</v>
      </c>
      <c r="E36" s="31">
        <f t="shared" si="8"/>
        <v>0</v>
      </c>
      <c r="F36" s="31">
        <f t="shared" si="8"/>
        <v>0</v>
      </c>
      <c r="G36" s="31">
        <f t="shared" si="8"/>
        <v>0</v>
      </c>
      <c r="H36" s="31">
        <f t="shared" si="8"/>
        <v>0</v>
      </c>
      <c r="I36" s="32">
        <f t="shared" si="8"/>
        <v>0</v>
      </c>
      <c r="J36" s="20"/>
      <c r="K36" s="13"/>
      <c r="L36" s="13"/>
    </row>
    <row r="37" spans="1:12" ht="14" x14ac:dyDescent="0.15">
      <c r="A37" s="6"/>
      <c r="B37" s="280">
        <f t="shared" si="7"/>
        <v>0</v>
      </c>
      <c r="C37" s="281"/>
      <c r="D37" s="31">
        <v>0</v>
      </c>
      <c r="E37" s="31">
        <f t="shared" si="8"/>
        <v>0</v>
      </c>
      <c r="F37" s="31">
        <f t="shared" si="8"/>
        <v>0</v>
      </c>
      <c r="G37" s="31">
        <f t="shared" si="8"/>
        <v>0</v>
      </c>
      <c r="H37" s="31">
        <f t="shared" si="8"/>
        <v>0</v>
      </c>
      <c r="I37" s="32">
        <f t="shared" si="8"/>
        <v>0</v>
      </c>
      <c r="J37" s="20"/>
      <c r="K37" s="13"/>
      <c r="L37" s="13"/>
    </row>
    <row r="38" spans="1:12" ht="14" x14ac:dyDescent="0.15">
      <c r="A38" s="6"/>
      <c r="B38" s="280" t="s">
        <v>12</v>
      </c>
      <c r="C38" s="281"/>
      <c r="D38" s="37">
        <f t="shared" ref="D38:I38" si="9">SUM(D32:D37)</f>
        <v>0</v>
      </c>
      <c r="E38" s="37">
        <f t="shared" si="9"/>
        <v>4250</v>
      </c>
      <c r="F38" s="37">
        <f t="shared" si="9"/>
        <v>4350</v>
      </c>
      <c r="G38" s="37">
        <f t="shared" si="9"/>
        <v>5141.6666666666661</v>
      </c>
      <c r="H38" s="37">
        <f t="shared" si="9"/>
        <v>6141.6666666666661</v>
      </c>
      <c r="I38" s="38">
        <f t="shared" si="9"/>
        <v>6141.6666666666661</v>
      </c>
      <c r="J38" s="20"/>
      <c r="K38" s="13"/>
      <c r="L38" s="13"/>
    </row>
    <row r="39" spans="1:12" ht="14" x14ac:dyDescent="0.15">
      <c r="A39" s="6"/>
      <c r="B39" s="33"/>
      <c r="C39" s="34"/>
      <c r="D39" s="35"/>
      <c r="E39" s="35"/>
      <c r="F39" s="35"/>
      <c r="G39" s="35"/>
      <c r="H39" s="35"/>
      <c r="I39" s="36"/>
      <c r="J39" s="20"/>
      <c r="K39" s="13"/>
      <c r="L39" s="13"/>
    </row>
    <row r="40" spans="1:12" ht="14" x14ac:dyDescent="0.15">
      <c r="A40" s="6"/>
      <c r="B40" s="282" t="s">
        <v>174</v>
      </c>
      <c r="C40" s="283"/>
      <c r="D40" s="29" t="s">
        <v>13</v>
      </c>
      <c r="E40" s="29" t="s">
        <v>1</v>
      </c>
      <c r="F40" s="29" t="s">
        <v>2</v>
      </c>
      <c r="G40" s="29" t="s">
        <v>3</v>
      </c>
      <c r="H40" s="29" t="s">
        <v>4</v>
      </c>
      <c r="I40" s="30" t="s">
        <v>5</v>
      </c>
      <c r="J40" s="20"/>
      <c r="K40" s="13"/>
      <c r="L40" s="13"/>
    </row>
    <row r="41" spans="1:12" ht="14" x14ac:dyDescent="0.15">
      <c r="A41" s="6"/>
      <c r="B41" s="280" t="str">
        <f t="shared" ref="B41:B46" si="10">B7</f>
        <v>Maquinaria</v>
      </c>
      <c r="C41" s="281"/>
      <c r="D41" s="31">
        <f t="shared" ref="D41:D46" si="11">D32</f>
        <v>0</v>
      </c>
      <c r="E41" s="31">
        <f t="shared" ref="E41:I46" si="12">D41+E32</f>
        <v>1000</v>
      </c>
      <c r="F41" s="31">
        <f t="shared" si="12"/>
        <v>2100</v>
      </c>
      <c r="G41" s="31">
        <f t="shared" si="12"/>
        <v>3200</v>
      </c>
      <c r="H41" s="31">
        <f t="shared" si="12"/>
        <v>5300</v>
      </c>
      <c r="I41" s="32">
        <f t="shared" si="12"/>
        <v>7400</v>
      </c>
      <c r="J41" s="20"/>
      <c r="K41" s="13"/>
      <c r="L41" s="13"/>
    </row>
    <row r="42" spans="1:12" ht="14" x14ac:dyDescent="0.15">
      <c r="A42" s="6"/>
      <c r="B42" s="280" t="str">
        <f t="shared" si="10"/>
        <v>Mobiliario</v>
      </c>
      <c r="C42" s="281"/>
      <c r="D42" s="31">
        <f t="shared" si="11"/>
        <v>0</v>
      </c>
      <c r="E42" s="31">
        <f t="shared" si="12"/>
        <v>1000</v>
      </c>
      <c r="F42" s="31">
        <f t="shared" si="12"/>
        <v>2000</v>
      </c>
      <c r="G42" s="31">
        <f t="shared" si="12"/>
        <v>3000</v>
      </c>
      <c r="H42" s="31">
        <f t="shared" si="12"/>
        <v>4000</v>
      </c>
      <c r="I42" s="32">
        <f t="shared" si="12"/>
        <v>5000</v>
      </c>
      <c r="J42" s="20"/>
      <c r="K42" s="13"/>
      <c r="L42" s="13"/>
    </row>
    <row r="43" spans="1:12" ht="14" x14ac:dyDescent="0.15">
      <c r="A43" s="6"/>
      <c r="B43" s="280" t="str">
        <f t="shared" si="10"/>
        <v>Equipos informáticos</v>
      </c>
      <c r="C43" s="281"/>
      <c r="D43" s="31">
        <f t="shared" si="11"/>
        <v>0</v>
      </c>
      <c r="E43" s="31">
        <f t="shared" si="12"/>
        <v>1000</v>
      </c>
      <c r="F43" s="31">
        <f t="shared" si="12"/>
        <v>2000</v>
      </c>
      <c r="G43" s="31">
        <f t="shared" si="12"/>
        <v>3166.6666666666665</v>
      </c>
      <c r="H43" s="31">
        <f t="shared" si="12"/>
        <v>4333.333333333333</v>
      </c>
      <c r="I43" s="32">
        <f t="shared" si="12"/>
        <v>5500</v>
      </c>
      <c r="J43" s="20"/>
      <c r="K43" s="13"/>
      <c r="L43" s="13"/>
    </row>
    <row r="44" spans="1:12" ht="14" x14ac:dyDescent="0.15">
      <c r="A44" s="6"/>
      <c r="B44" s="280" t="str">
        <f t="shared" si="10"/>
        <v>Vehículos</v>
      </c>
      <c r="C44" s="281"/>
      <c r="D44" s="31">
        <f t="shared" si="11"/>
        <v>0</v>
      </c>
      <c r="E44" s="31">
        <f t="shared" si="12"/>
        <v>1250</v>
      </c>
      <c r="F44" s="31">
        <f t="shared" si="12"/>
        <v>2500</v>
      </c>
      <c r="G44" s="31">
        <f t="shared" si="12"/>
        <v>4375</v>
      </c>
      <c r="H44" s="31">
        <f t="shared" si="12"/>
        <v>6250</v>
      </c>
      <c r="I44" s="32">
        <f t="shared" si="12"/>
        <v>8125</v>
      </c>
      <c r="J44" s="20"/>
      <c r="K44" s="13"/>
      <c r="L44" s="13"/>
    </row>
    <row r="45" spans="1:12" ht="14" x14ac:dyDescent="0.15">
      <c r="A45" s="6"/>
      <c r="B45" s="280" t="str">
        <f t="shared" si="10"/>
        <v>Otros</v>
      </c>
      <c r="C45" s="281"/>
      <c r="D45" s="31">
        <f t="shared" si="11"/>
        <v>0</v>
      </c>
      <c r="E45" s="31">
        <f t="shared" si="12"/>
        <v>0</v>
      </c>
      <c r="F45" s="31">
        <f t="shared" si="12"/>
        <v>0</v>
      </c>
      <c r="G45" s="31">
        <f t="shared" si="12"/>
        <v>0</v>
      </c>
      <c r="H45" s="31">
        <f t="shared" si="12"/>
        <v>0</v>
      </c>
      <c r="I45" s="32">
        <f t="shared" si="12"/>
        <v>0</v>
      </c>
      <c r="J45" s="20"/>
      <c r="K45" s="13"/>
      <c r="L45" s="13"/>
    </row>
    <row r="46" spans="1:12" ht="14" x14ac:dyDescent="0.15">
      <c r="A46" s="6"/>
      <c r="B46" s="280">
        <f t="shared" si="10"/>
        <v>0</v>
      </c>
      <c r="C46" s="281"/>
      <c r="D46" s="31">
        <f t="shared" si="11"/>
        <v>0</v>
      </c>
      <c r="E46" s="31">
        <f t="shared" si="12"/>
        <v>0</v>
      </c>
      <c r="F46" s="31">
        <f t="shared" si="12"/>
        <v>0</v>
      </c>
      <c r="G46" s="31">
        <f t="shared" si="12"/>
        <v>0</v>
      </c>
      <c r="H46" s="31">
        <f t="shared" si="12"/>
        <v>0</v>
      </c>
      <c r="I46" s="32">
        <f t="shared" si="12"/>
        <v>0</v>
      </c>
      <c r="J46" s="20"/>
      <c r="K46" s="13"/>
      <c r="L46" s="13"/>
    </row>
    <row r="47" spans="1:12" ht="14" x14ac:dyDescent="0.15">
      <c r="A47" s="6"/>
      <c r="B47" s="280" t="s">
        <v>12</v>
      </c>
      <c r="C47" s="281"/>
      <c r="D47" s="37">
        <f t="shared" ref="D47:I47" si="13">SUM(D41:D46)</f>
        <v>0</v>
      </c>
      <c r="E47" s="37">
        <f t="shared" si="13"/>
        <v>4250</v>
      </c>
      <c r="F47" s="37">
        <f t="shared" si="13"/>
        <v>8600</v>
      </c>
      <c r="G47" s="37">
        <f t="shared" si="13"/>
        <v>13741.666666666666</v>
      </c>
      <c r="H47" s="37">
        <f t="shared" si="13"/>
        <v>19883.333333333332</v>
      </c>
      <c r="I47" s="38">
        <f t="shared" si="13"/>
        <v>26025</v>
      </c>
      <c r="J47" s="20"/>
      <c r="K47" s="13"/>
      <c r="L47" s="13"/>
    </row>
    <row r="48" spans="1:12" ht="14" x14ac:dyDescent="0.15">
      <c r="A48" s="6"/>
      <c r="B48" s="10"/>
      <c r="C48" s="10"/>
      <c r="D48" s="8"/>
      <c r="E48" s="8"/>
      <c r="F48" s="8"/>
      <c r="G48" s="8"/>
      <c r="H48" s="8"/>
      <c r="I48" s="8"/>
      <c r="J48" s="6"/>
      <c r="K48" s="6"/>
      <c r="L48" s="6"/>
    </row>
    <row r="49" spans="1:12" ht="14" x14ac:dyDescent="0.15">
      <c r="A49" s="6"/>
      <c r="B49" s="10"/>
      <c r="C49" s="10"/>
      <c r="D49" s="8"/>
      <c r="E49" s="8"/>
      <c r="F49" s="8"/>
      <c r="G49" s="8"/>
      <c r="H49" s="284" t="s">
        <v>161</v>
      </c>
      <c r="I49" s="284"/>
      <c r="J49" s="6"/>
      <c r="K49" s="6"/>
      <c r="L49" s="6"/>
    </row>
    <row r="50" spans="1:12" ht="14" x14ac:dyDescent="0.15">
      <c r="A50" s="6"/>
      <c r="B50" s="10"/>
      <c r="C50" s="10"/>
      <c r="D50" s="8"/>
      <c r="E50" s="8"/>
      <c r="F50" s="8"/>
      <c r="G50" s="8"/>
      <c r="H50" s="8"/>
      <c r="I50" s="8"/>
      <c r="J50" s="6"/>
      <c r="K50" s="6"/>
      <c r="L50" s="6"/>
    </row>
    <row r="51" spans="1:12" ht="14" x14ac:dyDescent="0.15">
      <c r="A51" s="6"/>
      <c r="B51" s="10"/>
      <c r="C51" s="10"/>
      <c r="D51" s="8"/>
      <c r="E51" s="8"/>
      <c r="F51" s="8"/>
      <c r="G51" s="8"/>
      <c r="H51" s="8"/>
      <c r="I51" s="8"/>
      <c r="J51" s="6"/>
      <c r="K51" s="6"/>
      <c r="L51" s="6"/>
    </row>
    <row r="52" spans="1:12" ht="14" x14ac:dyDescent="0.15">
      <c r="A52" s="6"/>
      <c r="B52" s="10"/>
      <c r="C52" s="10"/>
      <c r="D52" s="8"/>
      <c r="E52" s="8"/>
      <c r="F52" s="8"/>
      <c r="G52" s="8"/>
      <c r="H52" s="8"/>
      <c r="I52" s="8"/>
      <c r="J52" s="6"/>
      <c r="K52" s="6"/>
      <c r="L52" s="6"/>
    </row>
    <row r="53" spans="1:12" ht="14" x14ac:dyDescent="0.15">
      <c r="A53" s="6"/>
      <c r="B53" s="10"/>
      <c r="C53" s="10"/>
      <c r="D53" s="8"/>
      <c r="E53" s="8"/>
      <c r="F53" s="8"/>
      <c r="G53" s="8"/>
      <c r="H53" s="8"/>
      <c r="I53" s="8"/>
      <c r="J53" s="6"/>
      <c r="K53" s="6"/>
      <c r="L53" s="6"/>
    </row>
    <row r="54" spans="1:12" ht="14" x14ac:dyDescent="0.15">
      <c r="A54" s="6"/>
      <c r="B54" s="10"/>
      <c r="C54" s="10"/>
      <c r="D54" s="8"/>
      <c r="E54" s="8"/>
      <c r="F54" s="8"/>
      <c r="G54" s="8"/>
      <c r="H54" s="8"/>
      <c r="I54" s="8"/>
      <c r="J54" s="6"/>
      <c r="K54" s="6"/>
      <c r="L54" s="6"/>
    </row>
    <row r="55" spans="1:12" ht="14" x14ac:dyDescent="0.15">
      <c r="A55" s="6"/>
      <c r="B55" s="10"/>
      <c r="C55" s="10"/>
      <c r="D55" s="8"/>
      <c r="E55" s="8"/>
      <c r="F55" s="8"/>
      <c r="G55" s="8"/>
      <c r="H55" s="8"/>
      <c r="I55" s="8"/>
      <c r="J55" s="6"/>
      <c r="K55" s="6"/>
      <c r="L55" s="6"/>
    </row>
    <row r="56" spans="1:12" ht="14" x14ac:dyDescent="0.15">
      <c r="A56" s="6"/>
      <c r="B56" s="10"/>
      <c r="C56" s="10"/>
      <c r="D56" s="8"/>
      <c r="E56" s="8"/>
      <c r="F56" s="8"/>
      <c r="G56" s="8"/>
      <c r="H56" s="8"/>
      <c r="I56" s="8"/>
      <c r="J56" s="6"/>
      <c r="K56" s="6"/>
      <c r="L56" s="6"/>
    </row>
    <row r="57" spans="1:12" ht="14" x14ac:dyDescent="0.15">
      <c r="A57" s="6"/>
      <c r="B57" s="10"/>
      <c r="C57" s="10"/>
      <c r="D57" s="8"/>
      <c r="E57" s="8"/>
      <c r="F57" s="8"/>
      <c r="G57" s="8"/>
      <c r="H57" s="8"/>
      <c r="I57" s="8"/>
      <c r="J57" s="6"/>
      <c r="K57" s="6"/>
      <c r="L57" s="6"/>
    </row>
    <row r="58" spans="1:12" ht="14" x14ac:dyDescent="0.15">
      <c r="A58" s="6"/>
      <c r="B58" s="10"/>
      <c r="C58" s="10"/>
      <c r="D58" s="8"/>
      <c r="E58" s="8"/>
      <c r="F58" s="8"/>
      <c r="G58" s="8"/>
      <c r="H58" s="8"/>
      <c r="I58" s="8"/>
      <c r="J58" s="6"/>
      <c r="K58" s="6"/>
      <c r="L58" s="6"/>
    </row>
    <row r="59" spans="1:12" ht="14" x14ac:dyDescent="0.15">
      <c r="A59" s="6"/>
      <c r="B59" s="10"/>
      <c r="C59" s="10"/>
      <c r="D59" s="8"/>
      <c r="E59" s="8"/>
      <c r="F59" s="8"/>
      <c r="G59" s="8"/>
      <c r="H59" s="8"/>
      <c r="I59" s="8"/>
      <c r="J59" s="6"/>
      <c r="K59" s="6"/>
      <c r="L59" s="6"/>
    </row>
    <row r="60" spans="1:12" ht="14" x14ac:dyDescent="0.15">
      <c r="A60" s="6"/>
      <c r="B60" s="10"/>
      <c r="C60" s="10"/>
      <c r="D60" s="8"/>
      <c r="E60" s="8"/>
      <c r="F60" s="8"/>
      <c r="G60" s="8"/>
      <c r="H60" s="8"/>
      <c r="I60" s="8"/>
      <c r="J60" s="6"/>
      <c r="K60" s="6"/>
      <c r="L60" s="6"/>
    </row>
    <row r="61" spans="1:12" ht="14" x14ac:dyDescent="0.15">
      <c r="A61" s="6"/>
      <c r="B61" s="10"/>
      <c r="C61" s="10"/>
      <c r="D61" s="8"/>
      <c r="E61" s="8"/>
      <c r="F61" s="8"/>
      <c r="G61" s="8"/>
      <c r="H61" s="8"/>
      <c r="I61" s="8"/>
      <c r="J61" s="6"/>
      <c r="K61" s="6"/>
      <c r="L61" s="6"/>
    </row>
    <row r="62" spans="1:12" ht="14" x14ac:dyDescent="0.15">
      <c r="A62" s="6"/>
      <c r="B62" s="10"/>
      <c r="C62" s="10"/>
      <c r="D62" s="8"/>
      <c r="E62" s="8"/>
      <c r="F62" s="8"/>
      <c r="G62" s="8"/>
      <c r="H62" s="8"/>
      <c r="I62" s="8"/>
      <c r="J62" s="6"/>
      <c r="K62" s="6"/>
      <c r="L62" s="6"/>
    </row>
    <row r="63" spans="1:12" ht="14" x14ac:dyDescent="0.15">
      <c r="A63" s="6"/>
      <c r="B63" s="10"/>
      <c r="C63" s="10"/>
      <c r="D63" s="8"/>
      <c r="E63" s="8"/>
      <c r="F63" s="8"/>
      <c r="G63" s="8"/>
      <c r="H63" s="8"/>
      <c r="I63" s="8"/>
      <c r="J63" s="6"/>
      <c r="K63" s="6"/>
      <c r="L63" s="6"/>
    </row>
    <row r="64" spans="1:12" ht="14" x14ac:dyDescent="0.15">
      <c r="A64" s="6"/>
      <c r="B64" s="10"/>
      <c r="C64" s="10"/>
      <c r="D64" s="8"/>
      <c r="E64" s="8"/>
      <c r="F64" s="8"/>
      <c r="G64" s="8"/>
      <c r="H64" s="8"/>
      <c r="I64" s="8"/>
      <c r="J64" s="6"/>
      <c r="K64" s="6"/>
      <c r="L64" s="6"/>
    </row>
    <row r="65" spans="1:12" ht="14" x14ac:dyDescent="0.15">
      <c r="A65" s="6"/>
      <c r="B65" s="10"/>
      <c r="C65" s="10"/>
      <c r="D65" s="8"/>
      <c r="E65" s="8"/>
      <c r="F65" s="8"/>
      <c r="G65" s="8"/>
      <c r="H65" s="8"/>
      <c r="I65" s="8"/>
      <c r="J65" s="6"/>
      <c r="K65" s="6"/>
      <c r="L65" s="6"/>
    </row>
    <row r="66" spans="1:12" ht="14" x14ac:dyDescent="0.15">
      <c r="A66" s="6"/>
      <c r="B66" s="10"/>
      <c r="C66" s="10"/>
      <c r="D66" s="8"/>
      <c r="E66" s="8"/>
      <c r="F66" s="8"/>
      <c r="G66" s="8"/>
      <c r="H66" s="8"/>
      <c r="I66" s="8"/>
      <c r="J66" s="6"/>
      <c r="K66" s="6"/>
      <c r="L66" s="6"/>
    </row>
    <row r="67" spans="1:12" ht="14" x14ac:dyDescent="0.15">
      <c r="A67" s="6"/>
      <c r="B67" s="10"/>
      <c r="C67" s="10"/>
      <c r="D67" s="8"/>
      <c r="E67" s="8"/>
      <c r="F67" s="8"/>
      <c r="G67" s="8"/>
      <c r="H67" s="8"/>
      <c r="I67" s="8"/>
      <c r="J67" s="6"/>
      <c r="K67" s="6"/>
      <c r="L67" s="6"/>
    </row>
    <row r="68" spans="1:12" ht="14" x14ac:dyDescent="0.15">
      <c r="A68" s="6"/>
      <c r="B68" s="10"/>
      <c r="C68" s="10"/>
      <c r="D68" s="8"/>
      <c r="E68" s="8"/>
      <c r="F68" s="8"/>
      <c r="G68" s="8"/>
      <c r="H68" s="8"/>
      <c r="I68" s="8"/>
      <c r="J68" s="6"/>
      <c r="K68" s="6"/>
      <c r="L68" s="6"/>
    </row>
    <row r="69" spans="1:12" ht="14" x14ac:dyDescent="0.15">
      <c r="A69" s="6"/>
      <c r="B69" s="10"/>
      <c r="C69" s="10"/>
      <c r="D69" s="8"/>
      <c r="E69" s="8"/>
      <c r="F69" s="8"/>
      <c r="G69" s="8"/>
      <c r="H69" s="8"/>
      <c r="I69" s="8"/>
      <c r="J69" s="6"/>
      <c r="K69" s="6"/>
      <c r="L69" s="6"/>
    </row>
    <row r="70" spans="1:12" ht="14" x14ac:dyDescent="0.15">
      <c r="A70" s="6"/>
      <c r="B70" s="10"/>
      <c r="C70" s="10"/>
      <c r="D70" s="8"/>
      <c r="E70" s="8"/>
      <c r="F70" s="8"/>
      <c r="G70" s="8"/>
      <c r="H70" s="8"/>
      <c r="I70" s="8"/>
      <c r="J70" s="6"/>
      <c r="K70" s="6"/>
      <c r="L70" s="6"/>
    </row>
    <row r="71" spans="1:12" ht="14" x14ac:dyDescent="0.15">
      <c r="A71" s="6"/>
      <c r="B71" s="10"/>
      <c r="C71" s="10"/>
      <c r="D71" s="8"/>
      <c r="E71" s="8"/>
      <c r="F71" s="8"/>
      <c r="G71" s="8"/>
      <c r="H71" s="8"/>
      <c r="I71" s="8"/>
      <c r="J71" s="6"/>
      <c r="K71" s="6"/>
      <c r="L71" s="6"/>
    </row>
    <row r="72" spans="1:12" ht="14" x14ac:dyDescent="0.15">
      <c r="A72" s="6"/>
      <c r="B72" s="10"/>
      <c r="C72" s="10"/>
      <c r="D72" s="8"/>
      <c r="E72" s="8"/>
      <c r="F72" s="8"/>
      <c r="G72" s="8"/>
      <c r="H72" s="8"/>
      <c r="I72" s="8"/>
      <c r="J72" s="6"/>
      <c r="K72" s="6"/>
      <c r="L72" s="6"/>
    </row>
    <row r="73" spans="1:12" ht="14" x14ac:dyDescent="0.15">
      <c r="A73" s="6"/>
      <c r="B73" s="10"/>
      <c r="C73" s="10"/>
      <c r="D73" s="8"/>
      <c r="E73" s="8"/>
      <c r="F73" s="8"/>
      <c r="G73" s="8"/>
      <c r="H73" s="8"/>
      <c r="I73" s="8"/>
      <c r="J73" s="6"/>
      <c r="K73" s="6"/>
      <c r="L73" s="6"/>
    </row>
    <row r="74" spans="1:12" ht="14" x14ac:dyDescent="0.15">
      <c r="A74" s="6"/>
      <c r="B74" s="10"/>
      <c r="C74" s="10"/>
      <c r="D74" s="8"/>
      <c r="E74" s="8"/>
      <c r="F74" s="8"/>
      <c r="G74" s="8"/>
      <c r="H74" s="8"/>
      <c r="I74" s="8"/>
      <c r="J74" s="6"/>
      <c r="K74" s="6"/>
      <c r="L74" s="6"/>
    </row>
    <row r="75" spans="1:12" ht="14" x14ac:dyDescent="0.15">
      <c r="A75" s="6"/>
      <c r="B75" s="10"/>
      <c r="C75" s="10"/>
      <c r="D75" s="8"/>
      <c r="E75" s="8"/>
      <c r="F75" s="8"/>
      <c r="G75" s="8"/>
      <c r="H75" s="8"/>
      <c r="I75" s="8"/>
      <c r="J75" s="6"/>
      <c r="K75" s="6"/>
      <c r="L75" s="6"/>
    </row>
    <row r="76" spans="1:12" ht="14" x14ac:dyDescent="0.15">
      <c r="A76" s="6"/>
      <c r="B76" s="10"/>
      <c r="C76" s="10"/>
      <c r="D76" s="8"/>
      <c r="E76" s="8"/>
      <c r="F76" s="8"/>
      <c r="G76" s="8"/>
      <c r="H76" s="8"/>
      <c r="I76" s="8"/>
      <c r="J76" s="6"/>
      <c r="K76" s="6"/>
      <c r="L76" s="6"/>
    </row>
    <row r="77" spans="1:12" ht="14" x14ac:dyDescent="0.15">
      <c r="A77" s="6"/>
      <c r="B77" s="10"/>
      <c r="C77" s="10"/>
      <c r="D77" s="8"/>
      <c r="E77" s="8"/>
      <c r="F77" s="8"/>
      <c r="G77" s="8"/>
      <c r="H77" s="8"/>
      <c r="I77" s="8"/>
      <c r="J77" s="6"/>
      <c r="K77" s="6"/>
      <c r="L77" s="6"/>
    </row>
    <row r="78" spans="1:12" ht="14" x14ac:dyDescent="0.15">
      <c r="A78" s="6"/>
      <c r="B78" s="10"/>
      <c r="C78" s="10"/>
      <c r="D78" s="8"/>
      <c r="E78" s="8"/>
      <c r="F78" s="8"/>
      <c r="G78" s="8"/>
      <c r="H78" s="8"/>
      <c r="I78" s="8"/>
      <c r="J78" s="6"/>
      <c r="K78" s="6"/>
      <c r="L78" s="6"/>
    </row>
    <row r="79" spans="1:12" ht="14" x14ac:dyDescent="0.15">
      <c r="A79" s="6"/>
      <c r="B79" s="10"/>
      <c r="C79" s="10"/>
      <c r="D79" s="8"/>
      <c r="E79" s="8"/>
      <c r="F79" s="8"/>
      <c r="G79" s="8"/>
      <c r="H79" s="8"/>
      <c r="I79" s="8"/>
      <c r="J79" s="6"/>
      <c r="K79" s="6"/>
      <c r="L79" s="6"/>
    </row>
    <row r="80" spans="1:12" ht="14" x14ac:dyDescent="0.15">
      <c r="A80" s="6"/>
      <c r="B80" s="10"/>
      <c r="C80" s="10"/>
      <c r="D80" s="8"/>
      <c r="E80" s="8"/>
      <c r="F80" s="8"/>
      <c r="G80" s="8"/>
      <c r="H80" s="8"/>
      <c r="I80" s="8"/>
      <c r="J80" s="6"/>
      <c r="K80" s="6"/>
      <c r="L80" s="6"/>
    </row>
    <row r="81" spans="1:12" ht="14" x14ac:dyDescent="0.15">
      <c r="A81" s="6"/>
      <c r="B81" s="10"/>
      <c r="C81" s="10"/>
      <c r="D81" s="8"/>
      <c r="E81" s="8"/>
      <c r="F81" s="8"/>
      <c r="G81" s="8"/>
      <c r="H81" s="8"/>
      <c r="I81" s="8"/>
      <c r="J81" s="6"/>
      <c r="K81" s="6"/>
      <c r="L81" s="6"/>
    </row>
    <row r="82" spans="1:12" ht="14" x14ac:dyDescent="0.15">
      <c r="A82" s="6"/>
      <c r="B82" s="10"/>
      <c r="C82" s="10"/>
      <c r="D82" s="8"/>
      <c r="E82" s="8"/>
      <c r="F82" s="8"/>
      <c r="G82" s="8"/>
      <c r="H82" s="8"/>
      <c r="I82" s="8"/>
      <c r="J82" s="6"/>
      <c r="K82" s="6"/>
      <c r="L82" s="6"/>
    </row>
    <row r="83" spans="1:12" ht="14" x14ac:dyDescent="0.15">
      <c r="A83" s="6"/>
      <c r="B83" s="10"/>
      <c r="C83" s="10"/>
      <c r="D83" s="8"/>
      <c r="E83" s="8"/>
      <c r="F83" s="8"/>
      <c r="G83" s="8"/>
      <c r="H83" s="8"/>
      <c r="I83" s="8"/>
      <c r="J83" s="6"/>
      <c r="K83" s="6"/>
      <c r="L83" s="6"/>
    </row>
    <row r="84" spans="1:12" ht="14" x14ac:dyDescent="0.15">
      <c r="A84" s="6"/>
      <c r="B84" s="10"/>
      <c r="C84" s="10"/>
      <c r="D84" s="8"/>
      <c r="E84" s="8"/>
      <c r="F84" s="8"/>
      <c r="G84" s="8"/>
      <c r="H84" s="8"/>
      <c r="I84" s="8"/>
      <c r="J84" s="6"/>
      <c r="K84" s="6"/>
      <c r="L84" s="6"/>
    </row>
    <row r="85" spans="1:12" ht="14" x14ac:dyDescent="0.15">
      <c r="A85" s="6"/>
      <c r="B85" s="10"/>
      <c r="C85" s="10"/>
      <c r="D85" s="8"/>
      <c r="E85" s="8"/>
      <c r="F85" s="8"/>
      <c r="G85" s="8"/>
      <c r="H85" s="8"/>
      <c r="I85" s="8"/>
      <c r="J85" s="6"/>
      <c r="K85" s="6"/>
      <c r="L85" s="6"/>
    </row>
    <row r="86" spans="1:12" ht="14" x14ac:dyDescent="0.15">
      <c r="A86" s="6"/>
      <c r="B86" s="10"/>
      <c r="C86" s="10"/>
      <c r="D86" s="8"/>
      <c r="E86" s="8"/>
      <c r="F86" s="8"/>
      <c r="G86" s="8"/>
      <c r="H86" s="8"/>
      <c r="I86" s="8"/>
      <c r="J86" s="6"/>
      <c r="K86" s="6"/>
      <c r="L86" s="6"/>
    </row>
    <row r="87" spans="1:12" ht="14" x14ac:dyDescent="0.15">
      <c r="A87" s="6"/>
      <c r="B87" s="10"/>
      <c r="C87" s="10"/>
      <c r="D87" s="8"/>
      <c r="E87" s="8"/>
      <c r="F87" s="8"/>
      <c r="G87" s="8"/>
      <c r="H87" s="8"/>
      <c r="I87" s="8"/>
      <c r="J87" s="6"/>
      <c r="K87" s="6"/>
      <c r="L87" s="6"/>
    </row>
    <row r="88" spans="1:12" ht="14" x14ac:dyDescent="0.15">
      <c r="A88" s="6"/>
      <c r="B88" s="10"/>
      <c r="C88" s="10"/>
      <c r="D88" s="8"/>
      <c r="E88" s="8"/>
      <c r="F88" s="8"/>
      <c r="G88" s="8"/>
      <c r="H88" s="8"/>
      <c r="I88" s="8"/>
      <c r="J88" s="6"/>
      <c r="K88" s="6"/>
      <c r="L88" s="6"/>
    </row>
    <row r="89" spans="1:12" ht="14" x14ac:dyDescent="0.15">
      <c r="A89" s="6"/>
      <c r="B89" s="10"/>
      <c r="C89" s="10"/>
      <c r="D89" s="8"/>
      <c r="E89" s="8"/>
      <c r="F89" s="8"/>
      <c r="G89" s="8"/>
      <c r="H89" s="8"/>
      <c r="I89" s="8"/>
      <c r="J89" s="6"/>
      <c r="K89" s="6"/>
      <c r="L89" s="6"/>
    </row>
    <row r="90" spans="1:12" ht="14" x14ac:dyDescent="0.15">
      <c r="A90" s="6"/>
      <c r="B90" s="10"/>
      <c r="C90" s="10"/>
      <c r="D90" s="8"/>
      <c r="E90" s="8"/>
      <c r="F90" s="8"/>
      <c r="G90" s="8"/>
      <c r="H90" s="8"/>
      <c r="I90" s="8"/>
      <c r="J90" s="6"/>
      <c r="K90" s="6"/>
      <c r="L90" s="6"/>
    </row>
    <row r="91" spans="1:12" ht="14" x14ac:dyDescent="0.15">
      <c r="A91" s="6"/>
      <c r="B91" s="10"/>
      <c r="C91" s="10"/>
      <c r="D91" s="8"/>
      <c r="E91" s="8"/>
      <c r="F91" s="8"/>
      <c r="G91" s="8"/>
      <c r="H91" s="8"/>
      <c r="I91" s="8"/>
      <c r="J91" s="6"/>
      <c r="K91" s="6"/>
      <c r="L91" s="6"/>
    </row>
    <row r="92" spans="1:12" ht="14" x14ac:dyDescent="0.15">
      <c r="A92" s="6"/>
      <c r="B92" s="10"/>
      <c r="C92" s="10"/>
      <c r="D92" s="8"/>
      <c r="E92" s="8"/>
      <c r="F92" s="8"/>
      <c r="G92" s="8"/>
      <c r="H92" s="8"/>
      <c r="I92" s="8"/>
      <c r="J92" s="6"/>
      <c r="K92" s="6"/>
      <c r="L92" s="6"/>
    </row>
    <row r="93" spans="1:12" ht="14" x14ac:dyDescent="0.15">
      <c r="A93" s="6"/>
      <c r="B93" s="10"/>
      <c r="C93" s="10"/>
      <c r="D93" s="8"/>
      <c r="E93" s="8"/>
      <c r="F93" s="8"/>
      <c r="G93" s="8"/>
      <c r="H93" s="8"/>
      <c r="I93" s="8"/>
      <c r="J93" s="6"/>
      <c r="K93" s="6"/>
      <c r="L93" s="6"/>
    </row>
    <row r="94" spans="1:12" ht="14" x14ac:dyDescent="0.15">
      <c r="A94" s="6"/>
      <c r="B94" s="10"/>
      <c r="C94" s="10"/>
      <c r="D94" s="8"/>
      <c r="E94" s="8"/>
      <c r="F94" s="8"/>
      <c r="G94" s="8"/>
      <c r="H94" s="8"/>
      <c r="I94" s="8"/>
      <c r="J94" s="6"/>
      <c r="K94" s="6"/>
      <c r="L94" s="6"/>
    </row>
    <row r="95" spans="1:12" ht="14" x14ac:dyDescent="0.15">
      <c r="A95" s="6"/>
      <c r="B95" s="10"/>
      <c r="C95" s="10"/>
      <c r="D95" s="8"/>
      <c r="E95" s="8"/>
      <c r="F95" s="8"/>
      <c r="G95" s="8"/>
      <c r="H95" s="8"/>
      <c r="I95" s="8"/>
      <c r="J95" s="6"/>
      <c r="K95" s="6"/>
      <c r="L95" s="6"/>
    </row>
    <row r="96" spans="1:12" ht="14" x14ac:dyDescent="0.15">
      <c r="A96" s="6"/>
      <c r="B96" s="10"/>
      <c r="C96" s="10"/>
      <c r="D96" s="8"/>
      <c r="E96" s="8"/>
      <c r="F96" s="8"/>
      <c r="G96" s="8"/>
      <c r="H96" s="8"/>
      <c r="I96" s="8"/>
      <c r="J96" s="6"/>
      <c r="K96" s="6"/>
      <c r="L96" s="6"/>
    </row>
    <row r="97" spans="1:12" ht="14" x14ac:dyDescent="0.15">
      <c r="A97" s="6"/>
      <c r="B97" s="10"/>
      <c r="C97" s="10"/>
      <c r="D97" s="8"/>
      <c r="E97" s="8"/>
      <c r="F97" s="8"/>
      <c r="G97" s="8"/>
      <c r="H97" s="8"/>
      <c r="I97" s="8"/>
      <c r="J97" s="6"/>
      <c r="K97" s="6"/>
      <c r="L97" s="6"/>
    </row>
    <row r="98" spans="1:12" ht="14" x14ac:dyDescent="0.15">
      <c r="A98" s="6"/>
      <c r="B98" s="10"/>
      <c r="C98" s="10"/>
      <c r="D98" s="8"/>
      <c r="E98" s="8"/>
      <c r="F98" s="8"/>
      <c r="G98" s="8"/>
      <c r="H98" s="8"/>
      <c r="I98" s="8"/>
      <c r="J98" s="6"/>
      <c r="K98" s="6"/>
      <c r="L98" s="6"/>
    </row>
    <row r="99" spans="1:12" ht="14" x14ac:dyDescent="0.15">
      <c r="A99" s="6"/>
      <c r="B99" s="10"/>
      <c r="C99" s="10"/>
      <c r="D99" s="8"/>
      <c r="E99" s="8"/>
      <c r="F99" s="8"/>
      <c r="G99" s="8"/>
      <c r="H99" s="8"/>
      <c r="I99" s="8"/>
      <c r="J99" s="6"/>
      <c r="K99" s="6"/>
      <c r="L99" s="6"/>
    </row>
    <row r="100" spans="1:12" ht="14" x14ac:dyDescent="0.15">
      <c r="A100" s="6"/>
      <c r="B100" s="10"/>
      <c r="C100" s="10"/>
      <c r="D100" s="8"/>
      <c r="E100" s="8"/>
      <c r="F100" s="8"/>
      <c r="G100" s="8"/>
      <c r="H100" s="8"/>
      <c r="I100" s="8"/>
      <c r="J100" s="6"/>
      <c r="K100" s="6"/>
      <c r="L100" s="6"/>
    </row>
    <row r="101" spans="1:12" ht="14" x14ac:dyDescent="0.15">
      <c r="A101" s="6"/>
      <c r="B101" s="10"/>
      <c r="C101" s="10"/>
      <c r="D101" s="8"/>
      <c r="E101" s="8"/>
      <c r="F101" s="8"/>
      <c r="G101" s="8"/>
      <c r="H101" s="8"/>
      <c r="I101" s="8"/>
      <c r="J101" s="6"/>
      <c r="K101" s="6"/>
      <c r="L101" s="6"/>
    </row>
    <row r="102" spans="1:12" ht="14" x14ac:dyDescent="0.15">
      <c r="A102" s="6"/>
      <c r="B102" s="10"/>
      <c r="C102" s="10"/>
      <c r="D102" s="8"/>
      <c r="E102" s="8"/>
      <c r="F102" s="8"/>
      <c r="G102" s="8"/>
      <c r="H102" s="8"/>
      <c r="I102" s="8"/>
      <c r="J102" s="6"/>
      <c r="K102" s="6"/>
      <c r="L102" s="6"/>
    </row>
    <row r="103" spans="1:12" ht="14" x14ac:dyDescent="0.15">
      <c r="A103" s="6"/>
      <c r="B103" s="10"/>
      <c r="C103" s="10"/>
      <c r="D103" s="8"/>
      <c r="E103" s="8"/>
      <c r="F103" s="8"/>
      <c r="G103" s="8"/>
      <c r="H103" s="8"/>
      <c r="I103" s="8"/>
      <c r="J103" s="6"/>
      <c r="K103" s="6"/>
      <c r="L103" s="6"/>
    </row>
    <row r="104" spans="1:12" ht="14" x14ac:dyDescent="0.15">
      <c r="A104" s="6"/>
      <c r="B104" s="10"/>
      <c r="C104" s="10"/>
      <c r="D104" s="8"/>
      <c r="E104" s="8"/>
      <c r="F104" s="8"/>
      <c r="G104" s="8"/>
      <c r="H104" s="8"/>
      <c r="I104" s="8"/>
      <c r="J104" s="6"/>
      <c r="K104" s="6"/>
      <c r="L104" s="6"/>
    </row>
    <row r="105" spans="1:12" ht="14" x14ac:dyDescent="0.15">
      <c r="A105" s="6"/>
      <c r="B105" s="10"/>
      <c r="C105" s="10"/>
      <c r="D105" s="8"/>
      <c r="E105" s="8"/>
      <c r="F105" s="8"/>
      <c r="G105" s="8"/>
      <c r="H105" s="8"/>
      <c r="I105" s="8"/>
      <c r="J105" s="6"/>
      <c r="K105" s="6"/>
      <c r="L105" s="6"/>
    </row>
    <row r="106" spans="1:12" ht="14" x14ac:dyDescent="0.15">
      <c r="A106" s="6"/>
      <c r="B106" s="10"/>
      <c r="C106" s="10"/>
      <c r="D106" s="8"/>
      <c r="E106" s="8"/>
      <c r="F106" s="8"/>
      <c r="G106" s="8"/>
      <c r="H106" s="8"/>
      <c r="I106" s="8"/>
      <c r="J106" s="6"/>
      <c r="K106" s="6"/>
      <c r="L106" s="6"/>
    </row>
    <row r="107" spans="1:12" ht="14" x14ac:dyDescent="0.15">
      <c r="A107" s="6"/>
      <c r="B107" s="10"/>
      <c r="C107" s="10"/>
      <c r="D107" s="8"/>
      <c r="E107" s="8"/>
      <c r="F107" s="8"/>
      <c r="G107" s="8"/>
      <c r="H107" s="8"/>
      <c r="I107" s="8"/>
      <c r="J107" s="6"/>
      <c r="K107" s="6"/>
      <c r="L107" s="6"/>
    </row>
    <row r="108" spans="1:12" ht="14" x14ac:dyDescent="0.15">
      <c r="A108" s="6"/>
      <c r="B108" s="10"/>
      <c r="C108" s="10"/>
      <c r="D108" s="8"/>
      <c r="E108" s="8"/>
      <c r="F108" s="8"/>
      <c r="G108" s="8"/>
      <c r="H108" s="8"/>
      <c r="I108" s="8"/>
      <c r="J108" s="6"/>
      <c r="K108" s="6"/>
      <c r="L108" s="6"/>
    </row>
    <row r="109" spans="1:12" ht="14" x14ac:dyDescent="0.15">
      <c r="A109" s="6"/>
      <c r="B109" s="10"/>
      <c r="C109" s="10"/>
      <c r="D109" s="8"/>
      <c r="E109" s="8"/>
      <c r="F109" s="8"/>
      <c r="G109" s="8"/>
      <c r="H109" s="8"/>
      <c r="I109" s="8"/>
      <c r="J109" s="6"/>
      <c r="K109" s="6"/>
      <c r="L109" s="6"/>
    </row>
    <row r="110" spans="1:12" ht="14" x14ac:dyDescent="0.15">
      <c r="A110" s="6"/>
      <c r="B110" s="10"/>
      <c r="C110" s="10"/>
      <c r="D110" s="8"/>
      <c r="E110" s="8"/>
      <c r="F110" s="8"/>
      <c r="G110" s="8"/>
      <c r="H110" s="8"/>
      <c r="I110" s="8"/>
      <c r="J110" s="6"/>
      <c r="K110" s="6"/>
      <c r="L110" s="6"/>
    </row>
    <row r="111" spans="1:12" ht="14" x14ac:dyDescent="0.15">
      <c r="A111" s="6"/>
      <c r="B111" s="10"/>
      <c r="C111" s="10"/>
      <c r="D111" s="8"/>
      <c r="E111" s="8"/>
      <c r="F111" s="8"/>
      <c r="G111" s="8"/>
      <c r="H111" s="8"/>
      <c r="I111" s="8"/>
      <c r="J111" s="6"/>
      <c r="K111" s="6"/>
      <c r="L111" s="6"/>
    </row>
    <row r="112" spans="1:12" ht="14" x14ac:dyDescent="0.15">
      <c r="A112" s="6"/>
      <c r="B112" s="10"/>
      <c r="C112" s="10"/>
      <c r="D112" s="8"/>
      <c r="E112" s="8"/>
      <c r="F112" s="8"/>
      <c r="G112" s="8"/>
      <c r="H112" s="8"/>
      <c r="I112" s="8"/>
      <c r="J112" s="6"/>
      <c r="K112" s="6"/>
      <c r="L112" s="6"/>
    </row>
    <row r="113" spans="1:12" ht="14" x14ac:dyDescent="0.15">
      <c r="A113" s="6"/>
      <c r="B113" s="10"/>
      <c r="C113" s="10"/>
      <c r="D113" s="8"/>
      <c r="E113" s="8"/>
      <c r="F113" s="8"/>
      <c r="G113" s="8"/>
      <c r="H113" s="8"/>
      <c r="I113" s="8"/>
      <c r="J113" s="6"/>
      <c r="K113" s="6"/>
      <c r="L113" s="6"/>
    </row>
    <row r="114" spans="1:12" ht="14" x14ac:dyDescent="0.15">
      <c r="A114" s="6"/>
      <c r="B114" s="10"/>
      <c r="C114" s="10"/>
      <c r="D114" s="8"/>
      <c r="E114" s="8"/>
      <c r="F114" s="8"/>
      <c r="G114" s="8"/>
      <c r="H114" s="8"/>
      <c r="I114" s="8"/>
      <c r="J114" s="6"/>
      <c r="K114" s="6"/>
      <c r="L114" s="6"/>
    </row>
    <row r="115" spans="1:12" ht="14" x14ac:dyDescent="0.15">
      <c r="A115" s="6"/>
      <c r="B115" s="10"/>
      <c r="C115" s="10"/>
      <c r="D115" s="8"/>
      <c r="E115" s="8"/>
      <c r="F115" s="8"/>
      <c r="G115" s="8"/>
      <c r="H115" s="8"/>
      <c r="I115" s="8"/>
      <c r="J115" s="6"/>
      <c r="K115" s="6"/>
      <c r="L115" s="6"/>
    </row>
    <row r="116" spans="1:12" ht="14" x14ac:dyDescent="0.15">
      <c r="A116" s="6"/>
      <c r="B116" s="10"/>
      <c r="C116" s="10"/>
      <c r="D116" s="8"/>
      <c r="E116" s="8"/>
      <c r="F116" s="8"/>
      <c r="G116" s="8"/>
      <c r="H116" s="8"/>
      <c r="I116" s="8"/>
      <c r="J116" s="6"/>
      <c r="K116" s="6"/>
      <c r="L116" s="6"/>
    </row>
    <row r="117" spans="1:12" ht="14" x14ac:dyDescent="0.15">
      <c r="A117" s="6"/>
      <c r="B117" s="10"/>
      <c r="C117" s="10"/>
      <c r="D117" s="8"/>
      <c r="E117" s="8"/>
      <c r="F117" s="8"/>
      <c r="G117" s="8"/>
      <c r="H117" s="8"/>
      <c r="I117" s="8"/>
      <c r="J117" s="6"/>
      <c r="K117" s="6"/>
      <c r="L117" s="6"/>
    </row>
    <row r="118" spans="1:12" ht="14" x14ac:dyDescent="0.15">
      <c r="A118" s="6"/>
      <c r="B118" s="10"/>
      <c r="C118" s="10"/>
      <c r="D118" s="8"/>
      <c r="E118" s="8"/>
      <c r="F118" s="8"/>
      <c r="G118" s="8"/>
      <c r="H118" s="8"/>
      <c r="I118" s="8"/>
      <c r="J118" s="6"/>
      <c r="K118" s="6"/>
      <c r="L118" s="6"/>
    </row>
    <row r="119" spans="1:12" ht="14" x14ac:dyDescent="0.15">
      <c r="A119" s="6"/>
      <c r="B119" s="10"/>
      <c r="C119" s="10"/>
      <c r="D119" s="8"/>
      <c r="E119" s="8"/>
      <c r="F119" s="8"/>
      <c r="G119" s="8"/>
      <c r="H119" s="8"/>
      <c r="I119" s="8"/>
      <c r="J119" s="6"/>
      <c r="K119" s="6"/>
      <c r="L119" s="6"/>
    </row>
    <row r="120" spans="1:12" ht="14" x14ac:dyDescent="0.15">
      <c r="A120" s="6"/>
      <c r="B120" s="10"/>
      <c r="C120" s="10"/>
      <c r="D120" s="8"/>
      <c r="E120" s="8"/>
      <c r="F120" s="8"/>
      <c r="G120" s="8"/>
      <c r="H120" s="8"/>
      <c r="I120" s="8"/>
      <c r="J120" s="6"/>
      <c r="K120" s="6"/>
      <c r="L120" s="6"/>
    </row>
    <row r="121" spans="1:12" ht="14" x14ac:dyDescent="0.15">
      <c r="A121" s="6"/>
      <c r="B121" s="10"/>
      <c r="C121" s="10"/>
      <c r="D121" s="8"/>
      <c r="E121" s="8"/>
      <c r="F121" s="8"/>
      <c r="G121" s="8"/>
      <c r="H121" s="8"/>
      <c r="I121" s="8"/>
      <c r="J121" s="6"/>
      <c r="K121" s="6"/>
      <c r="L121" s="6"/>
    </row>
    <row r="122" spans="1:12" ht="14" x14ac:dyDescent="0.15">
      <c r="A122" s="6"/>
      <c r="B122" s="10"/>
      <c r="C122" s="10"/>
      <c r="D122" s="8"/>
      <c r="E122" s="8"/>
      <c r="F122" s="8"/>
      <c r="G122" s="8"/>
      <c r="H122" s="8"/>
      <c r="I122" s="8"/>
      <c r="J122" s="6"/>
      <c r="K122" s="6"/>
      <c r="L122" s="6"/>
    </row>
    <row r="123" spans="1:12" ht="14" x14ac:dyDescent="0.15">
      <c r="A123" s="6"/>
      <c r="B123" s="10"/>
      <c r="C123" s="10"/>
      <c r="D123" s="8"/>
      <c r="E123" s="8"/>
      <c r="F123" s="8"/>
      <c r="G123" s="8"/>
      <c r="H123" s="8"/>
      <c r="I123" s="8"/>
      <c r="J123" s="6"/>
      <c r="K123" s="6"/>
      <c r="L123" s="6"/>
    </row>
    <row r="124" spans="1:12" ht="14" x14ac:dyDescent="0.15">
      <c r="A124" s="6"/>
      <c r="B124" s="10"/>
      <c r="C124" s="10"/>
      <c r="D124" s="8"/>
      <c r="E124" s="8"/>
      <c r="F124" s="8"/>
      <c r="G124" s="8"/>
      <c r="H124" s="8"/>
      <c r="I124" s="8"/>
      <c r="J124" s="6"/>
      <c r="K124" s="6"/>
      <c r="L124" s="6"/>
    </row>
    <row r="125" spans="1:12" ht="14" x14ac:dyDescent="0.15">
      <c r="A125" s="6"/>
      <c r="B125" s="10"/>
      <c r="C125" s="10"/>
      <c r="D125" s="8"/>
      <c r="E125" s="8"/>
      <c r="F125" s="8"/>
      <c r="G125" s="8"/>
      <c r="H125" s="8"/>
      <c r="I125" s="8"/>
      <c r="J125" s="6"/>
      <c r="K125" s="6"/>
      <c r="L125" s="6"/>
    </row>
    <row r="126" spans="1:12" ht="14" x14ac:dyDescent="0.15">
      <c r="A126" s="6"/>
      <c r="B126" s="10"/>
      <c r="C126" s="10"/>
      <c r="D126" s="8"/>
      <c r="E126" s="8"/>
      <c r="F126" s="8"/>
      <c r="G126" s="8"/>
      <c r="H126" s="8"/>
      <c r="I126" s="8"/>
      <c r="J126" s="6"/>
      <c r="K126" s="6"/>
      <c r="L126" s="6"/>
    </row>
    <row r="127" spans="1:12" ht="14" x14ac:dyDescent="0.15">
      <c r="A127" s="6"/>
      <c r="B127" s="10"/>
      <c r="C127" s="10"/>
      <c r="D127" s="8"/>
      <c r="E127" s="8"/>
      <c r="F127" s="8"/>
      <c r="G127" s="8"/>
      <c r="H127" s="8"/>
      <c r="I127" s="8"/>
      <c r="J127" s="6"/>
      <c r="K127" s="6"/>
      <c r="L127" s="6"/>
    </row>
    <row r="128" spans="1:12" ht="14" x14ac:dyDescent="0.15">
      <c r="A128" s="6"/>
      <c r="B128" s="10"/>
      <c r="C128" s="10"/>
      <c r="D128" s="8"/>
      <c r="E128" s="8"/>
      <c r="F128" s="8"/>
      <c r="G128" s="8"/>
      <c r="H128" s="8"/>
      <c r="I128" s="8"/>
      <c r="J128" s="6"/>
      <c r="K128" s="6"/>
      <c r="L128" s="6"/>
    </row>
    <row r="129" spans="1:12" ht="14" x14ac:dyDescent="0.15">
      <c r="A129" s="6"/>
      <c r="B129" s="10"/>
      <c r="C129" s="10"/>
      <c r="D129" s="8"/>
      <c r="E129" s="8"/>
      <c r="F129" s="8"/>
      <c r="G129" s="8"/>
      <c r="H129" s="8"/>
      <c r="I129" s="8"/>
      <c r="J129" s="6"/>
      <c r="K129" s="6"/>
      <c r="L129" s="6"/>
    </row>
    <row r="130" spans="1:12" ht="14" x14ac:dyDescent="0.15">
      <c r="A130" s="6"/>
      <c r="B130" s="10"/>
      <c r="C130" s="10"/>
      <c r="D130" s="8"/>
      <c r="E130" s="8"/>
      <c r="F130" s="8"/>
      <c r="G130" s="8"/>
      <c r="H130" s="8"/>
      <c r="I130" s="8"/>
      <c r="J130" s="6"/>
      <c r="K130" s="6"/>
      <c r="L130" s="6"/>
    </row>
    <row r="131" spans="1:12" ht="14" x14ac:dyDescent="0.15">
      <c r="A131" s="6"/>
      <c r="B131" s="10"/>
      <c r="C131" s="10"/>
      <c r="D131" s="8"/>
      <c r="E131" s="8"/>
      <c r="F131" s="8"/>
      <c r="G131" s="8"/>
      <c r="H131" s="8"/>
      <c r="I131" s="8"/>
      <c r="J131" s="6"/>
      <c r="K131" s="6"/>
      <c r="L131" s="6"/>
    </row>
    <row r="132" spans="1:12" ht="14" x14ac:dyDescent="0.15">
      <c r="A132" s="6"/>
      <c r="B132" s="10"/>
      <c r="C132" s="10"/>
      <c r="D132" s="8"/>
      <c r="E132" s="8"/>
      <c r="F132" s="8"/>
      <c r="G132" s="8"/>
      <c r="H132" s="8"/>
      <c r="I132" s="8"/>
      <c r="J132" s="6"/>
      <c r="K132" s="6"/>
      <c r="L132" s="6"/>
    </row>
    <row r="133" spans="1:12" ht="14" x14ac:dyDescent="0.15">
      <c r="A133" s="6"/>
      <c r="B133" s="10"/>
      <c r="C133" s="10"/>
      <c r="D133" s="8"/>
      <c r="E133" s="8"/>
      <c r="F133" s="8"/>
      <c r="G133" s="8"/>
      <c r="H133" s="8"/>
      <c r="I133" s="8"/>
      <c r="J133" s="6"/>
      <c r="K133" s="6"/>
      <c r="L133" s="6"/>
    </row>
    <row r="134" spans="1:12" ht="14" x14ac:dyDescent="0.15">
      <c r="A134" s="6"/>
      <c r="B134" s="10"/>
      <c r="C134" s="10"/>
      <c r="D134" s="8"/>
      <c r="E134" s="8"/>
      <c r="F134" s="8"/>
      <c r="G134" s="8"/>
      <c r="H134" s="8"/>
      <c r="I134" s="8"/>
      <c r="J134" s="6"/>
      <c r="K134" s="6"/>
      <c r="L134" s="6"/>
    </row>
    <row r="135" spans="1:12" ht="14" x14ac:dyDescent="0.15">
      <c r="A135" s="6"/>
      <c r="B135" s="10"/>
      <c r="C135" s="10"/>
      <c r="D135" s="8"/>
      <c r="E135" s="8"/>
      <c r="F135" s="8"/>
      <c r="G135" s="8"/>
      <c r="H135" s="8"/>
      <c r="I135" s="8"/>
      <c r="J135" s="6"/>
      <c r="K135" s="6"/>
      <c r="L135" s="6"/>
    </row>
    <row r="136" spans="1:12" ht="14" x14ac:dyDescent="0.15">
      <c r="A136" s="6"/>
      <c r="B136" s="10"/>
      <c r="C136" s="10"/>
      <c r="D136" s="8"/>
      <c r="E136" s="8"/>
      <c r="F136" s="8"/>
      <c r="G136" s="8"/>
      <c r="H136" s="8"/>
      <c r="I136" s="8"/>
      <c r="J136" s="6"/>
      <c r="K136" s="6"/>
      <c r="L136" s="6"/>
    </row>
    <row r="137" spans="1:12" ht="14" x14ac:dyDescent="0.15">
      <c r="A137" s="6"/>
      <c r="B137" s="10"/>
      <c r="C137" s="10"/>
      <c r="D137" s="8"/>
      <c r="E137" s="8"/>
      <c r="F137" s="8"/>
      <c r="G137" s="8"/>
      <c r="H137" s="8"/>
      <c r="I137" s="8"/>
      <c r="J137" s="6"/>
      <c r="K137" s="6"/>
      <c r="L137" s="6"/>
    </row>
    <row r="138" spans="1:12" ht="14" x14ac:dyDescent="0.15">
      <c r="A138" s="6"/>
      <c r="B138" s="10"/>
      <c r="C138" s="10"/>
      <c r="D138" s="8"/>
      <c r="E138" s="8"/>
      <c r="F138" s="8"/>
      <c r="G138" s="8"/>
      <c r="H138" s="8"/>
      <c r="I138" s="8"/>
      <c r="J138" s="6"/>
      <c r="K138" s="6"/>
      <c r="L138" s="6"/>
    </row>
    <row r="139" spans="1:12" ht="14" x14ac:dyDescent="0.15">
      <c r="A139" s="6"/>
      <c r="B139" s="10"/>
      <c r="C139" s="10"/>
      <c r="D139" s="8"/>
      <c r="E139" s="8"/>
      <c r="F139" s="8"/>
      <c r="G139" s="8"/>
      <c r="H139" s="8"/>
      <c r="I139" s="8"/>
      <c r="J139" s="6"/>
      <c r="K139" s="6"/>
      <c r="L139" s="6"/>
    </row>
    <row r="140" spans="1:12" ht="14" x14ac:dyDescent="0.15">
      <c r="A140" s="6"/>
      <c r="B140" s="10"/>
      <c r="C140" s="10"/>
      <c r="D140" s="8"/>
      <c r="E140" s="8"/>
      <c r="F140" s="8"/>
      <c r="G140" s="8"/>
      <c r="H140" s="8"/>
      <c r="I140" s="8"/>
      <c r="J140" s="6"/>
      <c r="K140" s="6"/>
      <c r="L140" s="6"/>
    </row>
    <row r="141" spans="1:12" ht="14" x14ac:dyDescent="0.15">
      <c r="A141" s="6"/>
      <c r="B141" s="10"/>
      <c r="C141" s="10"/>
      <c r="D141" s="8"/>
      <c r="E141" s="8"/>
      <c r="F141" s="8"/>
      <c r="G141" s="8"/>
      <c r="H141" s="8"/>
      <c r="I141" s="8"/>
      <c r="J141" s="6"/>
      <c r="K141" s="6"/>
      <c r="L141" s="6"/>
    </row>
    <row r="142" spans="1:12" ht="14" x14ac:dyDescent="0.15">
      <c r="A142" s="6"/>
      <c r="B142" s="10"/>
      <c r="C142" s="10"/>
      <c r="D142" s="8"/>
      <c r="E142" s="8"/>
      <c r="F142" s="8"/>
      <c r="G142" s="8"/>
      <c r="H142" s="8"/>
      <c r="I142" s="8"/>
      <c r="J142" s="6"/>
      <c r="K142" s="6"/>
      <c r="L142" s="6"/>
    </row>
    <row r="143" spans="1:12" ht="14" x14ac:dyDescent="0.15">
      <c r="A143" s="6"/>
      <c r="B143" s="10"/>
      <c r="C143" s="10"/>
      <c r="D143" s="8"/>
      <c r="E143" s="8"/>
      <c r="F143" s="8"/>
      <c r="G143" s="8"/>
      <c r="H143" s="8"/>
      <c r="I143" s="8"/>
      <c r="J143" s="6"/>
      <c r="K143" s="6"/>
      <c r="L143" s="6"/>
    </row>
    <row r="144" spans="1:12" ht="14" x14ac:dyDescent="0.15">
      <c r="A144" s="6"/>
      <c r="B144" s="10"/>
      <c r="C144" s="10"/>
      <c r="D144" s="8"/>
      <c r="E144" s="8"/>
      <c r="F144" s="8"/>
      <c r="G144" s="8"/>
      <c r="H144" s="8"/>
      <c r="I144" s="8"/>
      <c r="J144" s="6"/>
      <c r="K144" s="6"/>
      <c r="L144" s="6"/>
    </row>
    <row r="145" spans="1:12" ht="14" x14ac:dyDescent="0.15">
      <c r="A145" s="6"/>
      <c r="B145" s="10"/>
      <c r="C145" s="10"/>
      <c r="D145" s="8"/>
      <c r="E145" s="8"/>
      <c r="F145" s="8"/>
      <c r="G145" s="8"/>
      <c r="H145" s="8"/>
      <c r="I145" s="8"/>
      <c r="J145" s="6"/>
      <c r="K145" s="6"/>
      <c r="L145" s="6"/>
    </row>
    <row r="146" spans="1:12" ht="14" x14ac:dyDescent="0.15">
      <c r="A146" s="6"/>
      <c r="B146" s="10"/>
      <c r="C146" s="10"/>
      <c r="D146" s="8"/>
      <c r="E146" s="8"/>
      <c r="F146" s="8"/>
      <c r="G146" s="8"/>
      <c r="H146" s="8"/>
      <c r="I146" s="8"/>
      <c r="J146" s="6"/>
      <c r="K146" s="6"/>
      <c r="L146" s="6"/>
    </row>
    <row r="147" spans="1:12" ht="14" x14ac:dyDescent="0.15">
      <c r="A147" s="6"/>
      <c r="B147" s="10"/>
      <c r="C147" s="10"/>
      <c r="D147" s="8"/>
      <c r="E147" s="8"/>
      <c r="F147" s="8"/>
      <c r="G147" s="8"/>
      <c r="H147" s="8"/>
      <c r="I147" s="8"/>
      <c r="J147" s="6"/>
      <c r="K147" s="6"/>
      <c r="L147" s="6"/>
    </row>
    <row r="148" spans="1:12" ht="14" x14ac:dyDescent="0.15">
      <c r="A148" s="6"/>
      <c r="B148" s="10"/>
      <c r="C148" s="10"/>
      <c r="D148" s="8"/>
      <c r="E148" s="8"/>
      <c r="F148" s="8"/>
      <c r="G148" s="8"/>
      <c r="H148" s="8"/>
      <c r="I148" s="8"/>
      <c r="J148" s="6"/>
      <c r="K148" s="6"/>
      <c r="L148" s="6"/>
    </row>
    <row r="149" spans="1:12" ht="14" x14ac:dyDescent="0.15">
      <c r="A149" s="6"/>
      <c r="B149" s="10"/>
      <c r="C149" s="10"/>
      <c r="D149" s="8"/>
      <c r="E149" s="8"/>
      <c r="F149" s="8"/>
      <c r="G149" s="8"/>
      <c r="H149" s="8"/>
      <c r="I149" s="8"/>
      <c r="J149" s="6"/>
      <c r="K149" s="6"/>
      <c r="L149" s="6"/>
    </row>
    <row r="150" spans="1:12" ht="14" x14ac:dyDescent="0.15">
      <c r="A150" s="6"/>
      <c r="B150" s="10"/>
      <c r="C150" s="10"/>
      <c r="D150" s="8"/>
      <c r="E150" s="8"/>
      <c r="F150" s="8"/>
      <c r="G150" s="8"/>
      <c r="H150" s="8"/>
      <c r="I150" s="8"/>
      <c r="J150" s="6"/>
      <c r="K150" s="6"/>
      <c r="L150" s="6"/>
    </row>
    <row r="151" spans="1:12" ht="14" x14ac:dyDescent="0.15">
      <c r="A151" s="6"/>
      <c r="B151" s="10"/>
      <c r="C151" s="10"/>
      <c r="D151" s="8"/>
      <c r="E151" s="8"/>
      <c r="F151" s="8"/>
      <c r="G151" s="8"/>
      <c r="H151" s="8"/>
      <c r="I151" s="8"/>
      <c r="J151" s="6"/>
      <c r="K151" s="6"/>
      <c r="L151" s="6"/>
    </row>
    <row r="152" spans="1:12" ht="14" x14ac:dyDescent="0.15">
      <c r="A152" s="6"/>
      <c r="B152" s="10"/>
      <c r="C152" s="10"/>
      <c r="D152" s="8"/>
      <c r="E152" s="8"/>
      <c r="F152" s="8"/>
      <c r="G152" s="8"/>
      <c r="H152" s="8"/>
      <c r="I152" s="8"/>
      <c r="J152" s="6"/>
      <c r="K152" s="6"/>
      <c r="L152" s="6"/>
    </row>
    <row r="153" spans="1:12" ht="14" x14ac:dyDescent="0.15">
      <c r="A153" s="6"/>
      <c r="B153" s="10"/>
      <c r="C153" s="10"/>
      <c r="D153" s="8"/>
      <c r="E153" s="8"/>
      <c r="F153" s="8"/>
      <c r="G153" s="8"/>
      <c r="H153" s="8"/>
      <c r="I153" s="8"/>
      <c r="J153" s="6"/>
      <c r="K153" s="6"/>
      <c r="L153" s="6"/>
    </row>
    <row r="154" spans="1:12" ht="14" x14ac:dyDescent="0.15">
      <c r="A154" s="6"/>
      <c r="B154" s="10"/>
      <c r="C154" s="10"/>
      <c r="D154" s="8"/>
      <c r="E154" s="8"/>
      <c r="F154" s="8"/>
      <c r="G154" s="8"/>
      <c r="H154" s="8"/>
      <c r="I154" s="8"/>
      <c r="J154" s="6"/>
      <c r="K154" s="6"/>
      <c r="L154" s="6"/>
    </row>
    <row r="155" spans="1:12" ht="14" x14ac:dyDescent="0.15">
      <c r="A155" s="6"/>
      <c r="B155" s="10"/>
      <c r="C155" s="10"/>
      <c r="D155" s="8"/>
      <c r="E155" s="8"/>
      <c r="F155" s="8"/>
      <c r="G155" s="8"/>
      <c r="H155" s="8"/>
      <c r="I155" s="8"/>
      <c r="J155" s="6"/>
      <c r="K155" s="6"/>
      <c r="L155" s="6"/>
    </row>
    <row r="156" spans="1:12" ht="14" x14ac:dyDescent="0.15">
      <c r="A156" s="6"/>
      <c r="B156" s="10"/>
      <c r="C156" s="10"/>
      <c r="D156" s="8"/>
      <c r="E156" s="8"/>
      <c r="F156" s="8"/>
      <c r="G156" s="8"/>
      <c r="H156" s="8"/>
      <c r="I156" s="8"/>
      <c r="J156" s="6"/>
      <c r="K156" s="6"/>
      <c r="L156" s="6"/>
    </row>
    <row r="157" spans="1:12" ht="14" x14ac:dyDescent="0.15">
      <c r="A157" s="6"/>
      <c r="B157" s="10"/>
      <c r="C157" s="10"/>
      <c r="D157" s="8"/>
      <c r="E157" s="8"/>
      <c r="F157" s="8"/>
      <c r="G157" s="8"/>
      <c r="H157" s="8"/>
      <c r="I157" s="8"/>
      <c r="J157" s="6"/>
      <c r="K157" s="6"/>
      <c r="L157" s="6"/>
    </row>
    <row r="158" spans="1:12" ht="14" x14ac:dyDescent="0.15">
      <c r="A158" s="6"/>
      <c r="B158" s="10"/>
      <c r="C158" s="10"/>
      <c r="D158" s="8"/>
      <c r="E158" s="8"/>
      <c r="F158" s="8"/>
      <c r="G158" s="8"/>
      <c r="H158" s="8"/>
      <c r="I158" s="8"/>
      <c r="J158" s="6"/>
      <c r="K158" s="6"/>
      <c r="L158" s="6"/>
    </row>
    <row r="159" spans="1:12" ht="14" x14ac:dyDescent="0.15">
      <c r="A159" s="6"/>
      <c r="B159" s="10"/>
      <c r="C159" s="10"/>
      <c r="D159" s="8"/>
      <c r="E159" s="8"/>
      <c r="F159" s="8"/>
      <c r="G159" s="8"/>
      <c r="H159" s="8"/>
      <c r="I159" s="8"/>
      <c r="J159" s="6"/>
      <c r="K159" s="6"/>
      <c r="L159" s="6"/>
    </row>
    <row r="160" spans="1:12" ht="14" x14ac:dyDescent="0.15">
      <c r="A160" s="6"/>
      <c r="B160" s="10"/>
      <c r="C160" s="10"/>
      <c r="D160" s="8"/>
      <c r="E160" s="8"/>
      <c r="F160" s="8"/>
      <c r="G160" s="8"/>
      <c r="H160" s="8"/>
      <c r="I160" s="8"/>
      <c r="J160" s="6"/>
      <c r="K160" s="6"/>
      <c r="L160" s="6"/>
    </row>
    <row r="161" spans="1:12" ht="14" x14ac:dyDescent="0.15">
      <c r="A161" s="6"/>
      <c r="B161" s="10"/>
      <c r="C161" s="10"/>
      <c r="D161" s="8"/>
      <c r="E161" s="8"/>
      <c r="F161" s="8"/>
      <c r="G161" s="8"/>
      <c r="H161" s="8"/>
      <c r="I161" s="8"/>
      <c r="J161" s="6"/>
      <c r="K161" s="6"/>
      <c r="L161" s="6"/>
    </row>
    <row r="162" spans="1:12" ht="14" x14ac:dyDescent="0.15">
      <c r="A162" s="6"/>
      <c r="B162" s="10"/>
      <c r="C162" s="10"/>
      <c r="D162" s="8"/>
      <c r="E162" s="8"/>
      <c r="F162" s="8"/>
      <c r="G162" s="8"/>
      <c r="H162" s="8"/>
      <c r="I162" s="8"/>
      <c r="J162" s="6"/>
      <c r="K162" s="6"/>
      <c r="L162" s="6"/>
    </row>
    <row r="163" spans="1:12" ht="14" x14ac:dyDescent="0.15">
      <c r="A163" s="6"/>
      <c r="B163" s="10"/>
      <c r="C163" s="10"/>
      <c r="D163" s="8"/>
      <c r="E163" s="8"/>
      <c r="F163" s="8"/>
      <c r="G163" s="8"/>
      <c r="H163" s="8"/>
      <c r="I163" s="8"/>
      <c r="J163" s="6"/>
      <c r="K163" s="6"/>
      <c r="L163" s="6"/>
    </row>
    <row r="164" spans="1:12" ht="14" x14ac:dyDescent="0.15">
      <c r="A164" s="6"/>
      <c r="B164" s="10"/>
      <c r="C164" s="10"/>
      <c r="D164" s="8"/>
      <c r="E164" s="8"/>
      <c r="F164" s="8"/>
      <c r="G164" s="8"/>
      <c r="H164" s="8"/>
      <c r="I164" s="8"/>
      <c r="J164" s="6"/>
      <c r="K164" s="6"/>
      <c r="L164" s="6"/>
    </row>
    <row r="165" spans="1:12" ht="14" x14ac:dyDescent="0.15">
      <c r="A165" s="6"/>
      <c r="B165" s="10"/>
      <c r="C165" s="10"/>
      <c r="D165" s="8"/>
      <c r="E165" s="8"/>
      <c r="F165" s="8"/>
      <c r="G165" s="8"/>
      <c r="H165" s="8"/>
      <c r="I165" s="8"/>
      <c r="J165" s="6"/>
      <c r="K165" s="6"/>
      <c r="L165" s="6"/>
    </row>
    <row r="166" spans="1:12" ht="14" x14ac:dyDescent="0.15">
      <c r="A166" s="6"/>
      <c r="B166" s="10"/>
      <c r="C166" s="10"/>
      <c r="D166" s="8"/>
      <c r="E166" s="8"/>
      <c r="F166" s="8"/>
      <c r="G166" s="8"/>
      <c r="H166" s="8"/>
      <c r="I166" s="8"/>
      <c r="J166" s="6"/>
      <c r="K166" s="6"/>
      <c r="L166" s="6"/>
    </row>
    <row r="167" spans="1:12" ht="14" x14ac:dyDescent="0.15">
      <c r="A167" s="6"/>
      <c r="B167" s="10"/>
      <c r="C167" s="10"/>
      <c r="D167" s="8"/>
      <c r="E167" s="8"/>
      <c r="F167" s="8"/>
      <c r="G167" s="8"/>
      <c r="H167" s="8"/>
      <c r="I167" s="8"/>
      <c r="J167" s="6"/>
      <c r="K167" s="6"/>
      <c r="L167" s="6"/>
    </row>
    <row r="168" spans="1:12" ht="14" x14ac:dyDescent="0.15">
      <c r="A168" s="6"/>
      <c r="B168" s="10"/>
      <c r="C168" s="10"/>
      <c r="D168" s="8"/>
      <c r="E168" s="8"/>
      <c r="F168" s="8"/>
      <c r="G168" s="8"/>
      <c r="H168" s="8"/>
      <c r="I168" s="8"/>
      <c r="J168" s="6"/>
      <c r="K168" s="6"/>
      <c r="L168" s="6"/>
    </row>
    <row r="169" spans="1:12" ht="14" x14ac:dyDescent="0.15">
      <c r="A169" s="6"/>
      <c r="B169" s="10"/>
      <c r="C169" s="10"/>
      <c r="D169" s="8"/>
      <c r="E169" s="8"/>
      <c r="F169" s="8"/>
      <c r="G169" s="8"/>
      <c r="H169" s="8"/>
      <c r="I169" s="8"/>
      <c r="J169" s="6"/>
      <c r="K169" s="6"/>
      <c r="L169" s="6"/>
    </row>
    <row r="170" spans="1:12" ht="14" x14ac:dyDescent="0.15">
      <c r="A170" s="6"/>
      <c r="B170" s="10"/>
      <c r="C170" s="10"/>
      <c r="D170" s="8"/>
      <c r="E170" s="8"/>
      <c r="F170" s="8"/>
      <c r="G170" s="8"/>
      <c r="H170" s="8"/>
      <c r="I170" s="8"/>
      <c r="J170" s="6"/>
      <c r="K170" s="6"/>
      <c r="L170" s="6"/>
    </row>
    <row r="171" spans="1:12" ht="14" x14ac:dyDescent="0.15">
      <c r="A171" s="6"/>
      <c r="B171" s="10"/>
      <c r="C171" s="10"/>
      <c r="D171" s="8"/>
      <c r="E171" s="8"/>
      <c r="F171" s="8"/>
      <c r="G171" s="8"/>
      <c r="H171" s="8"/>
      <c r="I171" s="8"/>
      <c r="J171" s="6"/>
      <c r="K171" s="6"/>
      <c r="L171" s="6"/>
    </row>
    <row r="172" spans="1:12" ht="14" x14ac:dyDescent="0.15">
      <c r="A172" s="6"/>
      <c r="B172" s="10"/>
      <c r="C172" s="10"/>
      <c r="D172" s="8"/>
      <c r="E172" s="8"/>
      <c r="F172" s="8"/>
      <c r="G172" s="8"/>
      <c r="H172" s="8"/>
      <c r="I172" s="8"/>
      <c r="J172" s="6"/>
      <c r="K172" s="6"/>
      <c r="L172" s="6"/>
    </row>
    <row r="173" spans="1:12" ht="14" x14ac:dyDescent="0.15">
      <c r="A173" s="6"/>
      <c r="B173" s="10"/>
      <c r="C173" s="10"/>
      <c r="D173" s="8"/>
      <c r="E173" s="8"/>
      <c r="F173" s="8"/>
      <c r="G173" s="8"/>
      <c r="H173" s="8"/>
      <c r="I173" s="8"/>
      <c r="J173" s="6"/>
      <c r="K173" s="6"/>
      <c r="L173" s="6"/>
    </row>
    <row r="174" spans="1:12" ht="14" x14ac:dyDescent="0.15">
      <c r="A174" s="6"/>
      <c r="B174" s="10"/>
      <c r="C174" s="10"/>
      <c r="D174" s="8"/>
      <c r="E174" s="8"/>
      <c r="F174" s="8"/>
      <c r="G174" s="8"/>
      <c r="H174" s="8"/>
      <c r="I174" s="8"/>
      <c r="J174" s="6"/>
      <c r="K174" s="6"/>
      <c r="L174" s="6"/>
    </row>
    <row r="175" spans="1:12" ht="14" x14ac:dyDescent="0.15">
      <c r="A175" s="6"/>
      <c r="B175" s="10"/>
      <c r="C175" s="10"/>
      <c r="D175" s="8"/>
      <c r="E175" s="8"/>
      <c r="F175" s="8"/>
      <c r="G175" s="8"/>
      <c r="H175" s="8"/>
      <c r="I175" s="8"/>
      <c r="J175" s="6"/>
      <c r="K175" s="6"/>
      <c r="L175" s="6"/>
    </row>
    <row r="176" spans="1:12" ht="14" x14ac:dyDescent="0.15">
      <c r="A176" s="6"/>
      <c r="B176" s="10"/>
      <c r="C176" s="10"/>
      <c r="D176" s="8"/>
      <c r="E176" s="8"/>
      <c r="F176" s="8"/>
      <c r="G176" s="8"/>
      <c r="H176" s="8"/>
      <c r="I176" s="8"/>
      <c r="J176" s="6"/>
      <c r="K176" s="6"/>
      <c r="L176" s="6"/>
    </row>
    <row r="177" spans="1:12" ht="14" x14ac:dyDescent="0.15">
      <c r="A177" s="6"/>
      <c r="B177" s="10"/>
      <c r="C177" s="10"/>
      <c r="D177" s="8"/>
      <c r="E177" s="8"/>
      <c r="F177" s="8"/>
      <c r="G177" s="8"/>
      <c r="H177" s="8"/>
      <c r="I177" s="8"/>
      <c r="J177" s="6"/>
      <c r="K177" s="6"/>
      <c r="L177" s="6"/>
    </row>
    <row r="178" spans="1:12" ht="14" x14ac:dyDescent="0.15">
      <c r="A178" s="6"/>
      <c r="B178" s="10"/>
      <c r="C178" s="10"/>
      <c r="D178" s="8"/>
      <c r="E178" s="8"/>
      <c r="F178" s="8"/>
      <c r="G178" s="8"/>
      <c r="H178" s="8"/>
      <c r="I178" s="8"/>
      <c r="J178" s="6"/>
      <c r="K178" s="6"/>
      <c r="L178" s="6"/>
    </row>
    <row r="179" spans="1:12" ht="14" x14ac:dyDescent="0.15">
      <c r="A179" s="6"/>
      <c r="B179" s="10"/>
      <c r="C179" s="10"/>
      <c r="D179" s="8"/>
      <c r="E179" s="8"/>
      <c r="F179" s="8"/>
      <c r="G179" s="8"/>
      <c r="H179" s="8"/>
      <c r="I179" s="8"/>
      <c r="J179" s="6"/>
      <c r="K179" s="6"/>
      <c r="L179" s="6"/>
    </row>
    <row r="180" spans="1:12" ht="14" x14ac:dyDescent="0.15">
      <c r="A180" s="6"/>
      <c r="B180" s="10"/>
      <c r="C180" s="10"/>
      <c r="D180" s="8"/>
      <c r="E180" s="8"/>
      <c r="F180" s="8"/>
      <c r="G180" s="8"/>
      <c r="H180" s="8"/>
      <c r="I180" s="8"/>
      <c r="J180" s="6"/>
      <c r="K180" s="6"/>
      <c r="L180" s="6"/>
    </row>
    <row r="181" spans="1:12" ht="14" x14ac:dyDescent="0.15">
      <c r="A181" s="6"/>
      <c r="B181" s="10"/>
      <c r="C181" s="10"/>
      <c r="D181" s="8"/>
      <c r="E181" s="8"/>
      <c r="F181" s="8"/>
      <c r="G181" s="8"/>
      <c r="H181" s="8"/>
      <c r="I181" s="8"/>
      <c r="J181" s="6"/>
      <c r="K181" s="6"/>
      <c r="L181" s="6"/>
    </row>
    <row r="182" spans="1:12" ht="14" x14ac:dyDescent="0.15">
      <c r="A182" s="6"/>
      <c r="B182" s="10"/>
      <c r="C182" s="10"/>
      <c r="D182" s="8"/>
      <c r="E182" s="8"/>
      <c r="F182" s="8"/>
      <c r="G182" s="8"/>
      <c r="H182" s="8"/>
      <c r="I182" s="8"/>
      <c r="J182" s="6"/>
      <c r="K182" s="6"/>
      <c r="L182" s="6"/>
    </row>
    <row r="183" spans="1:12" ht="14" x14ac:dyDescent="0.15">
      <c r="A183" s="6"/>
      <c r="B183" s="10"/>
      <c r="C183" s="10"/>
      <c r="D183" s="8"/>
      <c r="E183" s="8"/>
      <c r="F183" s="8"/>
      <c r="G183" s="8"/>
      <c r="H183" s="8"/>
      <c r="I183" s="8"/>
      <c r="J183" s="6"/>
      <c r="K183" s="6"/>
      <c r="L183" s="6"/>
    </row>
    <row r="184" spans="1:12" ht="14" x14ac:dyDescent="0.15">
      <c r="A184" s="6"/>
      <c r="B184" s="10"/>
      <c r="C184" s="10"/>
      <c r="D184" s="8"/>
      <c r="E184" s="8"/>
      <c r="F184" s="8"/>
      <c r="G184" s="8"/>
      <c r="H184" s="8"/>
      <c r="I184" s="8"/>
      <c r="J184" s="6"/>
      <c r="K184" s="6"/>
      <c r="L184" s="6"/>
    </row>
    <row r="185" spans="1:12" ht="14" x14ac:dyDescent="0.15">
      <c r="A185" s="6"/>
      <c r="B185" s="10"/>
      <c r="C185" s="10"/>
      <c r="D185" s="8"/>
      <c r="E185" s="8"/>
      <c r="F185" s="8"/>
      <c r="G185" s="8"/>
      <c r="H185" s="8"/>
      <c r="I185" s="8"/>
      <c r="J185" s="6"/>
      <c r="K185" s="6"/>
      <c r="L185" s="6"/>
    </row>
    <row r="186" spans="1:12" ht="14" x14ac:dyDescent="0.15">
      <c r="A186" s="6"/>
      <c r="B186" s="10"/>
      <c r="C186" s="10"/>
      <c r="D186" s="8"/>
      <c r="E186" s="8"/>
      <c r="F186" s="8"/>
      <c r="G186" s="8"/>
      <c r="H186" s="8"/>
      <c r="I186" s="8"/>
      <c r="J186" s="6"/>
      <c r="K186" s="6"/>
      <c r="L186" s="6"/>
    </row>
    <row r="187" spans="1:12" ht="14" x14ac:dyDescent="0.15">
      <c r="A187" s="6"/>
      <c r="B187" s="10"/>
      <c r="C187" s="10"/>
      <c r="D187" s="8"/>
      <c r="E187" s="8"/>
      <c r="F187" s="8"/>
      <c r="G187" s="8"/>
      <c r="H187" s="8"/>
      <c r="I187" s="8"/>
      <c r="J187" s="6"/>
      <c r="K187" s="6"/>
      <c r="L187" s="6"/>
    </row>
    <row r="188" spans="1:12" ht="14" x14ac:dyDescent="0.15">
      <c r="A188" s="6"/>
      <c r="B188" s="10"/>
      <c r="C188" s="10"/>
      <c r="D188" s="8"/>
      <c r="E188" s="8"/>
      <c r="F188" s="8"/>
      <c r="G188" s="8"/>
      <c r="H188" s="8"/>
      <c r="I188" s="8"/>
      <c r="J188" s="6"/>
      <c r="K188" s="6"/>
      <c r="L188" s="6"/>
    </row>
    <row r="189" spans="1:12" ht="14" x14ac:dyDescent="0.15">
      <c r="A189" s="6"/>
      <c r="B189" s="10"/>
      <c r="C189" s="10"/>
      <c r="D189" s="8"/>
      <c r="E189" s="8"/>
      <c r="F189" s="8"/>
      <c r="G189" s="8"/>
      <c r="H189" s="8"/>
      <c r="I189" s="8"/>
      <c r="J189" s="6"/>
      <c r="K189" s="6"/>
      <c r="L189" s="6"/>
    </row>
    <row r="190" spans="1:12" ht="14" x14ac:dyDescent="0.15">
      <c r="A190" s="6"/>
      <c r="B190" s="10"/>
      <c r="C190" s="10"/>
      <c r="D190" s="8"/>
      <c r="E190" s="8"/>
      <c r="F190" s="8"/>
      <c r="G190" s="8"/>
      <c r="H190" s="8"/>
      <c r="I190" s="8"/>
      <c r="J190" s="6"/>
      <c r="K190" s="6"/>
      <c r="L190" s="6"/>
    </row>
    <row r="191" spans="1:12" ht="14" x14ac:dyDescent="0.15">
      <c r="A191" s="6"/>
      <c r="B191" s="10"/>
      <c r="C191" s="10"/>
      <c r="D191" s="8"/>
      <c r="E191" s="8"/>
      <c r="F191" s="8"/>
      <c r="G191" s="8"/>
      <c r="H191" s="8"/>
      <c r="I191" s="8"/>
      <c r="J191" s="6"/>
      <c r="K191" s="6"/>
      <c r="L191" s="6"/>
    </row>
    <row r="192" spans="1:12" ht="14" x14ac:dyDescent="0.15">
      <c r="A192" s="6"/>
      <c r="B192" s="10"/>
      <c r="C192" s="10"/>
      <c r="D192" s="8"/>
      <c r="E192" s="8"/>
      <c r="F192" s="8"/>
      <c r="G192" s="8"/>
      <c r="H192" s="8"/>
      <c r="I192" s="8"/>
      <c r="J192" s="6"/>
      <c r="K192" s="6"/>
      <c r="L192" s="6"/>
    </row>
    <row r="193" spans="1:12" ht="14" x14ac:dyDescent="0.15">
      <c r="A193" s="6"/>
      <c r="B193" s="10"/>
      <c r="C193" s="10"/>
      <c r="D193" s="8"/>
      <c r="E193" s="8"/>
      <c r="F193" s="8"/>
      <c r="G193" s="8"/>
      <c r="H193" s="8"/>
      <c r="I193" s="8"/>
      <c r="J193" s="6"/>
      <c r="K193" s="6"/>
      <c r="L193" s="6"/>
    </row>
    <row r="194" spans="1:12" ht="14" x14ac:dyDescent="0.15">
      <c r="A194" s="6"/>
      <c r="B194" s="10"/>
      <c r="C194" s="10"/>
      <c r="D194" s="8"/>
      <c r="E194" s="8"/>
      <c r="F194" s="8"/>
      <c r="G194" s="8"/>
      <c r="H194" s="8"/>
      <c r="I194" s="8"/>
      <c r="J194" s="6"/>
      <c r="K194" s="6"/>
      <c r="L194" s="6"/>
    </row>
    <row r="195" spans="1:12" ht="14" x14ac:dyDescent="0.15">
      <c r="A195" s="6"/>
      <c r="B195" s="10"/>
      <c r="C195" s="10"/>
      <c r="D195" s="8"/>
      <c r="E195" s="8"/>
      <c r="F195" s="8"/>
      <c r="G195" s="8"/>
      <c r="H195" s="8"/>
      <c r="I195" s="8"/>
      <c r="J195" s="6"/>
      <c r="K195" s="6"/>
      <c r="L195" s="6"/>
    </row>
    <row r="196" spans="1:12" ht="14" x14ac:dyDescent="0.15">
      <c r="A196" s="6"/>
      <c r="B196" s="10"/>
      <c r="C196" s="10"/>
      <c r="D196" s="8"/>
      <c r="E196" s="8"/>
      <c r="F196" s="8"/>
      <c r="G196" s="8"/>
      <c r="H196" s="8"/>
      <c r="I196" s="8"/>
      <c r="J196" s="6"/>
      <c r="K196" s="6"/>
      <c r="L196" s="6"/>
    </row>
    <row r="197" spans="1:12" ht="14" x14ac:dyDescent="0.15">
      <c r="A197" s="6"/>
      <c r="B197" s="10"/>
      <c r="C197" s="10"/>
      <c r="D197" s="8"/>
      <c r="E197" s="8"/>
      <c r="F197" s="8"/>
      <c r="G197" s="8"/>
      <c r="H197" s="8"/>
      <c r="I197" s="8"/>
      <c r="J197" s="6"/>
      <c r="K197" s="6"/>
      <c r="L197" s="6"/>
    </row>
    <row r="198" spans="1:12" ht="14" x14ac:dyDescent="0.15">
      <c r="A198" s="6"/>
      <c r="B198" s="10"/>
      <c r="C198" s="10"/>
      <c r="D198" s="8"/>
      <c r="E198" s="8"/>
      <c r="F198" s="8"/>
      <c r="G198" s="8"/>
      <c r="H198" s="8"/>
      <c r="I198" s="8"/>
      <c r="J198" s="6"/>
      <c r="K198" s="6"/>
      <c r="L198" s="6"/>
    </row>
    <row r="199" spans="1:12" ht="14" x14ac:dyDescent="0.15">
      <c r="A199" s="6"/>
      <c r="B199" s="10"/>
      <c r="C199" s="10"/>
      <c r="D199" s="8"/>
      <c r="E199" s="8"/>
      <c r="F199" s="8"/>
      <c r="G199" s="8"/>
      <c r="H199" s="8"/>
      <c r="I199" s="8"/>
      <c r="J199" s="6"/>
      <c r="K199" s="6"/>
      <c r="L199" s="6"/>
    </row>
    <row r="200" spans="1:12" ht="14" x14ac:dyDescent="0.15">
      <c r="A200" s="6"/>
      <c r="B200" s="10"/>
      <c r="C200" s="10"/>
      <c r="D200" s="8"/>
      <c r="E200" s="8"/>
      <c r="F200" s="8"/>
      <c r="G200" s="8"/>
      <c r="H200" s="8"/>
      <c r="I200" s="8"/>
      <c r="J200" s="6"/>
      <c r="K200" s="6"/>
      <c r="L200" s="6"/>
    </row>
    <row r="201" spans="1:12" ht="14" x14ac:dyDescent="0.15">
      <c r="A201" s="6"/>
      <c r="B201" s="10"/>
      <c r="C201" s="10"/>
      <c r="D201" s="8"/>
      <c r="E201" s="8"/>
      <c r="F201" s="8"/>
      <c r="G201" s="8"/>
      <c r="H201" s="8"/>
      <c r="I201" s="8"/>
      <c r="J201" s="6"/>
      <c r="K201" s="6"/>
      <c r="L201" s="6"/>
    </row>
    <row r="202" spans="1:12" ht="14" x14ac:dyDescent="0.15">
      <c r="A202" s="6"/>
      <c r="B202" s="10"/>
      <c r="C202" s="10"/>
      <c r="D202" s="8"/>
      <c r="E202" s="8"/>
      <c r="F202" s="8"/>
      <c r="G202" s="8"/>
      <c r="H202" s="8"/>
      <c r="I202" s="8"/>
      <c r="J202" s="6"/>
      <c r="K202" s="6"/>
      <c r="L202" s="6"/>
    </row>
    <row r="203" spans="1:12" ht="14" x14ac:dyDescent="0.15">
      <c r="A203" s="6"/>
      <c r="B203" s="10"/>
      <c r="C203" s="10"/>
      <c r="D203" s="8"/>
      <c r="E203" s="8"/>
      <c r="F203" s="8"/>
      <c r="G203" s="8"/>
      <c r="H203" s="8"/>
      <c r="I203" s="8"/>
      <c r="J203" s="6"/>
      <c r="K203" s="6"/>
      <c r="L203" s="6"/>
    </row>
    <row r="204" spans="1:12" ht="14" x14ac:dyDescent="0.15">
      <c r="A204" s="6"/>
      <c r="B204" s="10"/>
      <c r="C204" s="10"/>
      <c r="D204" s="8"/>
      <c r="E204" s="8"/>
      <c r="F204" s="8"/>
      <c r="G204" s="8"/>
      <c r="H204" s="8"/>
      <c r="I204" s="8"/>
      <c r="J204" s="6"/>
      <c r="K204" s="6"/>
      <c r="L204" s="6"/>
    </row>
    <row r="205" spans="1:12" ht="14" x14ac:dyDescent="0.15">
      <c r="A205" s="6"/>
      <c r="B205" s="10"/>
      <c r="C205" s="10"/>
      <c r="D205" s="8"/>
      <c r="E205" s="8"/>
      <c r="F205" s="8"/>
      <c r="G205" s="8"/>
      <c r="H205" s="8"/>
      <c r="I205" s="8"/>
      <c r="J205" s="6"/>
      <c r="K205" s="6"/>
      <c r="L205" s="6"/>
    </row>
    <row r="206" spans="1:12" ht="14" x14ac:dyDescent="0.15">
      <c r="A206" s="6"/>
      <c r="B206" s="10"/>
      <c r="C206" s="10"/>
      <c r="D206" s="8"/>
      <c r="E206" s="8"/>
      <c r="F206" s="8"/>
      <c r="G206" s="8"/>
      <c r="H206" s="8"/>
      <c r="I206" s="8"/>
      <c r="J206" s="6"/>
      <c r="K206" s="6"/>
      <c r="L206" s="6"/>
    </row>
    <row r="207" spans="1:12" ht="14" x14ac:dyDescent="0.15">
      <c r="A207" s="6"/>
      <c r="B207" s="10"/>
      <c r="C207" s="10"/>
      <c r="D207" s="8"/>
      <c r="E207" s="8"/>
      <c r="F207" s="8"/>
      <c r="G207" s="8"/>
      <c r="H207" s="8"/>
      <c r="I207" s="8"/>
      <c r="J207" s="6"/>
      <c r="K207" s="6"/>
      <c r="L207" s="6"/>
    </row>
    <row r="208" spans="1:12" ht="14" x14ac:dyDescent="0.15">
      <c r="A208" s="6"/>
      <c r="B208" s="10"/>
      <c r="C208" s="10"/>
      <c r="D208" s="8"/>
      <c r="E208" s="8"/>
      <c r="F208" s="8"/>
      <c r="G208" s="8"/>
      <c r="H208" s="8"/>
      <c r="I208" s="8"/>
      <c r="J208" s="6"/>
      <c r="K208" s="6"/>
      <c r="L208" s="6"/>
    </row>
    <row r="209" spans="1:12" ht="14" x14ac:dyDescent="0.15">
      <c r="A209" s="6"/>
      <c r="B209" s="10"/>
      <c r="C209" s="10"/>
      <c r="D209" s="8"/>
      <c r="E209" s="8"/>
      <c r="F209" s="8"/>
      <c r="G209" s="8"/>
      <c r="H209" s="8"/>
      <c r="I209" s="8"/>
      <c r="J209" s="6"/>
      <c r="K209" s="6"/>
      <c r="L209" s="6"/>
    </row>
    <row r="210" spans="1:12" ht="14" x14ac:dyDescent="0.15">
      <c r="A210" s="6"/>
      <c r="B210" s="10"/>
      <c r="C210" s="10"/>
      <c r="D210" s="8"/>
      <c r="E210" s="8"/>
      <c r="F210" s="8"/>
      <c r="G210" s="8"/>
      <c r="H210" s="8"/>
      <c r="I210" s="8"/>
      <c r="J210" s="6"/>
      <c r="K210" s="6"/>
      <c r="L210" s="6"/>
    </row>
    <row r="211" spans="1:12" ht="14" x14ac:dyDescent="0.15">
      <c r="A211" s="6"/>
      <c r="B211" s="10"/>
      <c r="C211" s="10"/>
      <c r="D211" s="8"/>
      <c r="E211" s="8"/>
      <c r="F211" s="8"/>
      <c r="G211" s="8"/>
      <c r="H211" s="8"/>
      <c r="I211" s="8"/>
      <c r="J211" s="6"/>
      <c r="K211" s="6"/>
      <c r="L211" s="6"/>
    </row>
    <row r="212" spans="1:12" ht="14" x14ac:dyDescent="0.15">
      <c r="A212" s="6"/>
      <c r="B212" s="10"/>
      <c r="C212" s="10"/>
      <c r="D212" s="8"/>
      <c r="E212" s="8"/>
      <c r="F212" s="8"/>
      <c r="G212" s="8"/>
      <c r="H212" s="8"/>
      <c r="I212" s="8"/>
      <c r="J212" s="6"/>
      <c r="K212" s="6"/>
      <c r="L212" s="6"/>
    </row>
    <row r="213" spans="1:12" ht="14" x14ac:dyDescent="0.15">
      <c r="A213" s="6"/>
      <c r="B213" s="10"/>
      <c r="C213" s="10"/>
      <c r="D213" s="8"/>
      <c r="E213" s="8"/>
      <c r="F213" s="8"/>
      <c r="G213" s="8"/>
      <c r="H213" s="8"/>
      <c r="I213" s="8"/>
      <c r="J213" s="6"/>
      <c r="K213" s="6"/>
      <c r="L213" s="6"/>
    </row>
    <row r="214" spans="1:12" ht="14" x14ac:dyDescent="0.15">
      <c r="A214" s="6"/>
      <c r="B214" s="10"/>
      <c r="C214" s="10"/>
      <c r="D214" s="8"/>
      <c r="E214" s="8"/>
      <c r="F214" s="8"/>
      <c r="G214" s="8"/>
      <c r="H214" s="8"/>
      <c r="I214" s="8"/>
      <c r="J214" s="6"/>
      <c r="K214" s="6"/>
      <c r="L214" s="6"/>
    </row>
    <row r="215" spans="1:12" ht="14" x14ac:dyDescent="0.15">
      <c r="A215" s="6"/>
      <c r="B215" s="10"/>
      <c r="C215" s="10"/>
      <c r="D215" s="8"/>
      <c r="E215" s="8"/>
      <c r="F215" s="8"/>
      <c r="G215" s="8"/>
      <c r="H215" s="8"/>
      <c r="I215" s="8"/>
      <c r="J215" s="6"/>
      <c r="K215" s="6"/>
      <c r="L215" s="6"/>
    </row>
    <row r="216" spans="1:12" ht="14" x14ac:dyDescent="0.15">
      <c r="A216" s="6"/>
      <c r="B216" s="10"/>
      <c r="C216" s="10"/>
      <c r="D216" s="8"/>
      <c r="E216" s="8"/>
      <c r="F216" s="8"/>
      <c r="G216" s="8"/>
      <c r="H216" s="8"/>
      <c r="I216" s="8"/>
      <c r="J216" s="6"/>
      <c r="K216" s="6"/>
      <c r="L216" s="6"/>
    </row>
    <row r="217" spans="1:12" ht="14" x14ac:dyDescent="0.15">
      <c r="A217" s="6"/>
      <c r="B217" s="10"/>
      <c r="C217" s="10"/>
      <c r="D217" s="8"/>
      <c r="E217" s="8"/>
      <c r="F217" s="8"/>
      <c r="G217" s="8"/>
      <c r="H217" s="8"/>
      <c r="I217" s="8"/>
      <c r="J217" s="6"/>
      <c r="K217" s="6"/>
      <c r="L217" s="6"/>
    </row>
    <row r="218" spans="1:12" ht="14" x14ac:dyDescent="0.15">
      <c r="A218" s="6"/>
      <c r="B218" s="10"/>
      <c r="C218" s="10"/>
      <c r="D218" s="8"/>
      <c r="E218" s="8"/>
      <c r="F218" s="8"/>
      <c r="G218" s="8"/>
      <c r="H218" s="8"/>
      <c r="I218" s="8"/>
      <c r="J218" s="6"/>
      <c r="K218" s="6"/>
      <c r="L218" s="6"/>
    </row>
    <row r="219" spans="1:12" ht="14" x14ac:dyDescent="0.15">
      <c r="A219" s="6"/>
      <c r="B219" s="10"/>
      <c r="C219" s="10"/>
      <c r="D219" s="8"/>
      <c r="E219" s="8"/>
      <c r="F219" s="8"/>
      <c r="G219" s="8"/>
      <c r="H219" s="8"/>
      <c r="I219" s="8"/>
      <c r="J219" s="6"/>
      <c r="K219" s="6"/>
      <c r="L219" s="6"/>
    </row>
    <row r="220" spans="1:12" ht="14" x14ac:dyDescent="0.15">
      <c r="A220" s="6"/>
      <c r="B220" s="10"/>
      <c r="C220" s="10"/>
      <c r="D220" s="8"/>
      <c r="E220" s="8"/>
      <c r="F220" s="8"/>
      <c r="G220" s="8"/>
      <c r="H220" s="8"/>
      <c r="I220" s="8"/>
      <c r="J220" s="6"/>
      <c r="K220" s="6"/>
      <c r="L220" s="6"/>
    </row>
    <row r="221" spans="1:12" ht="14" x14ac:dyDescent="0.15">
      <c r="A221" s="6"/>
      <c r="B221" s="10"/>
      <c r="C221" s="10"/>
      <c r="D221" s="8"/>
      <c r="E221" s="8"/>
      <c r="F221" s="8"/>
      <c r="G221" s="8"/>
      <c r="H221" s="8"/>
      <c r="I221" s="8"/>
      <c r="J221" s="6"/>
      <c r="K221" s="6"/>
      <c r="L221" s="6"/>
    </row>
    <row r="222" spans="1:12" ht="14" x14ac:dyDescent="0.15">
      <c r="A222" s="6"/>
      <c r="B222" s="10"/>
      <c r="C222" s="10"/>
      <c r="D222" s="8"/>
      <c r="E222" s="8"/>
      <c r="F222" s="8"/>
      <c r="G222" s="8"/>
      <c r="H222" s="8"/>
      <c r="I222" s="8"/>
      <c r="J222" s="6"/>
      <c r="K222" s="6"/>
      <c r="L222" s="6"/>
    </row>
    <row r="223" spans="1:12" ht="14" x14ac:dyDescent="0.15">
      <c r="A223" s="6"/>
      <c r="B223" s="10"/>
      <c r="C223" s="10"/>
      <c r="D223" s="8"/>
      <c r="E223" s="8"/>
      <c r="F223" s="8"/>
      <c r="G223" s="8"/>
      <c r="H223" s="8"/>
      <c r="I223" s="8"/>
      <c r="J223" s="6"/>
      <c r="K223" s="6"/>
      <c r="L223" s="6"/>
    </row>
    <row r="224" spans="1:12" ht="14" x14ac:dyDescent="0.15">
      <c r="A224" s="6"/>
      <c r="B224" s="10"/>
      <c r="C224" s="10"/>
      <c r="D224" s="8"/>
      <c r="E224" s="8"/>
      <c r="F224" s="8"/>
      <c r="G224" s="8"/>
      <c r="H224" s="8"/>
      <c r="I224" s="8"/>
      <c r="J224" s="6"/>
      <c r="K224" s="6"/>
      <c r="L224" s="6"/>
    </row>
    <row r="225" spans="1:12" ht="14" x14ac:dyDescent="0.15">
      <c r="A225" s="6"/>
      <c r="B225" s="10"/>
      <c r="C225" s="10"/>
      <c r="D225" s="8"/>
      <c r="E225" s="8"/>
      <c r="F225" s="8"/>
      <c r="G225" s="8"/>
      <c r="H225" s="8"/>
      <c r="I225" s="8"/>
      <c r="J225" s="6"/>
      <c r="K225" s="6"/>
      <c r="L225" s="6"/>
    </row>
    <row r="226" spans="1:12" ht="14" x14ac:dyDescent="0.15">
      <c r="A226" s="6"/>
      <c r="B226" s="10"/>
      <c r="C226" s="10"/>
      <c r="D226" s="8"/>
      <c r="E226" s="8"/>
      <c r="F226" s="8"/>
      <c r="G226" s="8"/>
      <c r="H226" s="8"/>
      <c r="I226" s="8"/>
      <c r="J226" s="6"/>
      <c r="K226" s="6"/>
      <c r="L226" s="6"/>
    </row>
    <row r="227" spans="1:12" ht="14" x14ac:dyDescent="0.15">
      <c r="A227" s="6"/>
      <c r="B227" s="10"/>
      <c r="C227" s="10"/>
      <c r="D227" s="8"/>
      <c r="E227" s="8"/>
      <c r="F227" s="8"/>
      <c r="G227" s="8"/>
      <c r="H227" s="8"/>
      <c r="I227" s="8"/>
      <c r="J227" s="6"/>
      <c r="K227" s="6"/>
      <c r="L227" s="6"/>
    </row>
    <row r="228" spans="1:12" ht="14" x14ac:dyDescent="0.15">
      <c r="A228" s="6"/>
      <c r="B228" s="10"/>
      <c r="C228" s="10"/>
      <c r="D228" s="8"/>
      <c r="E228" s="8"/>
      <c r="F228" s="8"/>
      <c r="G228" s="8"/>
      <c r="H228" s="8"/>
      <c r="I228" s="8"/>
      <c r="J228" s="6"/>
      <c r="K228" s="6"/>
      <c r="L228" s="6"/>
    </row>
    <row r="229" spans="1:12" ht="14" x14ac:dyDescent="0.15">
      <c r="A229" s="6"/>
      <c r="B229" s="10"/>
      <c r="C229" s="10"/>
      <c r="D229" s="8"/>
      <c r="E229" s="8"/>
      <c r="F229" s="8"/>
      <c r="G229" s="8"/>
      <c r="H229" s="8"/>
      <c r="I229" s="8"/>
      <c r="J229" s="6"/>
      <c r="K229" s="6"/>
      <c r="L229" s="6"/>
    </row>
    <row r="230" spans="1:12" ht="14" x14ac:dyDescent="0.15">
      <c r="A230" s="6"/>
      <c r="B230" s="10"/>
      <c r="C230" s="10"/>
      <c r="D230" s="8"/>
      <c r="E230" s="8"/>
      <c r="F230" s="8"/>
      <c r="G230" s="8"/>
      <c r="H230" s="8"/>
      <c r="I230" s="8"/>
      <c r="J230" s="6"/>
      <c r="K230" s="6"/>
      <c r="L230" s="6"/>
    </row>
    <row r="231" spans="1:12" ht="14" x14ac:dyDescent="0.15">
      <c r="A231" s="6"/>
      <c r="B231" s="10"/>
      <c r="C231" s="10"/>
      <c r="D231" s="8"/>
      <c r="E231" s="8"/>
      <c r="F231" s="8"/>
      <c r="G231" s="8"/>
      <c r="H231" s="8"/>
      <c r="I231" s="8"/>
      <c r="J231" s="6"/>
      <c r="K231" s="6"/>
      <c r="L231" s="6"/>
    </row>
    <row r="232" spans="1:12" ht="14" x14ac:dyDescent="0.15">
      <c r="A232" s="6"/>
      <c r="B232" s="10"/>
      <c r="C232" s="10"/>
      <c r="D232" s="8"/>
      <c r="E232" s="8"/>
      <c r="F232" s="8"/>
      <c r="G232" s="8"/>
      <c r="H232" s="8"/>
      <c r="I232" s="8"/>
      <c r="J232" s="6"/>
      <c r="K232" s="6"/>
      <c r="L232" s="6"/>
    </row>
    <row r="233" spans="1:12" ht="14" x14ac:dyDescent="0.15">
      <c r="A233" s="6"/>
      <c r="B233" s="10"/>
      <c r="C233" s="10"/>
      <c r="D233" s="8"/>
      <c r="E233" s="8"/>
      <c r="F233" s="8"/>
      <c r="G233" s="8"/>
      <c r="H233" s="8"/>
      <c r="I233" s="8"/>
      <c r="J233" s="6"/>
      <c r="K233" s="6"/>
      <c r="L233" s="6"/>
    </row>
    <row r="234" spans="1:12" ht="14" x14ac:dyDescent="0.15">
      <c r="A234" s="6"/>
      <c r="B234" s="10"/>
      <c r="C234" s="10"/>
      <c r="D234" s="8"/>
      <c r="E234" s="8"/>
      <c r="F234" s="8"/>
      <c r="G234" s="8"/>
      <c r="H234" s="8"/>
      <c r="I234" s="8"/>
      <c r="J234" s="6"/>
      <c r="K234" s="6"/>
      <c r="L234" s="6"/>
    </row>
    <row r="235" spans="1:12" ht="14" x14ac:dyDescent="0.15">
      <c r="A235" s="6"/>
      <c r="B235" s="10"/>
      <c r="C235" s="10"/>
      <c r="D235" s="8"/>
      <c r="E235" s="8"/>
      <c r="F235" s="8"/>
      <c r="G235" s="8"/>
      <c r="H235" s="8"/>
      <c r="I235" s="8"/>
      <c r="J235" s="6"/>
      <c r="K235" s="6"/>
      <c r="L235" s="6"/>
    </row>
    <row r="236" spans="1:12" ht="14" x14ac:dyDescent="0.15">
      <c r="A236" s="6"/>
      <c r="B236" s="10"/>
      <c r="C236" s="10"/>
      <c r="D236" s="8"/>
      <c r="E236" s="8"/>
      <c r="F236" s="8"/>
      <c r="G236" s="8"/>
      <c r="H236" s="8"/>
      <c r="I236" s="8"/>
      <c r="J236" s="6"/>
      <c r="K236" s="6"/>
      <c r="L236" s="6"/>
    </row>
    <row r="237" spans="1:12" ht="14" x14ac:dyDescent="0.15">
      <c r="A237" s="6"/>
      <c r="B237" s="10"/>
      <c r="C237" s="10"/>
      <c r="D237" s="8"/>
      <c r="E237" s="8"/>
      <c r="F237" s="8"/>
      <c r="G237" s="8"/>
      <c r="H237" s="8"/>
      <c r="I237" s="8"/>
      <c r="J237" s="6"/>
      <c r="K237" s="6"/>
      <c r="L237" s="6"/>
    </row>
    <row r="238" spans="1:12" ht="14" x14ac:dyDescent="0.15">
      <c r="A238" s="6"/>
      <c r="B238" s="10"/>
      <c r="C238" s="10"/>
      <c r="D238" s="8"/>
      <c r="E238" s="8"/>
      <c r="F238" s="8"/>
      <c r="G238" s="8"/>
      <c r="H238" s="8"/>
      <c r="I238" s="8"/>
      <c r="J238" s="6"/>
      <c r="K238" s="6"/>
      <c r="L238" s="6"/>
    </row>
    <row r="239" spans="1:12" ht="14" x14ac:dyDescent="0.15">
      <c r="A239" s="6"/>
      <c r="B239" s="10"/>
      <c r="C239" s="10"/>
      <c r="D239" s="8"/>
      <c r="E239" s="8"/>
      <c r="F239" s="8"/>
      <c r="G239" s="8"/>
      <c r="H239" s="8"/>
      <c r="I239" s="8"/>
      <c r="J239" s="6"/>
      <c r="K239" s="6"/>
      <c r="L239" s="6"/>
    </row>
    <row r="240" spans="1:12" ht="14" x14ac:dyDescent="0.15">
      <c r="A240" s="6"/>
      <c r="B240" s="10"/>
      <c r="C240" s="10"/>
      <c r="D240" s="8"/>
      <c r="E240" s="8"/>
      <c r="F240" s="8"/>
      <c r="G240" s="8"/>
      <c r="H240" s="8"/>
      <c r="I240" s="8"/>
      <c r="J240" s="6"/>
      <c r="K240" s="6"/>
      <c r="L240" s="6"/>
    </row>
    <row r="241" spans="1:12" ht="14" x14ac:dyDescent="0.15">
      <c r="A241" s="6"/>
      <c r="B241" s="10"/>
      <c r="C241" s="10"/>
      <c r="D241" s="8"/>
      <c r="E241" s="8"/>
      <c r="F241" s="8"/>
      <c r="G241" s="8"/>
      <c r="H241" s="8"/>
      <c r="I241" s="8"/>
      <c r="J241" s="6"/>
      <c r="K241" s="6"/>
      <c r="L241" s="6"/>
    </row>
    <row r="242" spans="1:12" ht="14" x14ac:dyDescent="0.15">
      <c r="A242" s="6"/>
      <c r="B242" s="10"/>
      <c r="C242" s="10"/>
      <c r="D242" s="8"/>
      <c r="E242" s="8"/>
      <c r="F242" s="8"/>
      <c r="G242" s="8"/>
      <c r="H242" s="8"/>
      <c r="I242" s="8"/>
      <c r="J242" s="6"/>
      <c r="K242" s="6"/>
      <c r="L242" s="6"/>
    </row>
    <row r="243" spans="1:12" ht="14" x14ac:dyDescent="0.15">
      <c r="A243" s="6"/>
      <c r="B243" s="10"/>
      <c r="C243" s="10"/>
      <c r="D243" s="8"/>
      <c r="E243" s="8"/>
      <c r="F243" s="8"/>
      <c r="G243" s="8"/>
      <c r="H243" s="8"/>
      <c r="I243" s="8"/>
      <c r="J243" s="6"/>
      <c r="K243" s="6"/>
      <c r="L243" s="6"/>
    </row>
    <row r="244" spans="1:12" ht="14" x14ac:dyDescent="0.15">
      <c r="A244" s="6"/>
      <c r="B244" s="10"/>
      <c r="C244" s="10"/>
      <c r="D244" s="8"/>
      <c r="E244" s="8"/>
      <c r="F244" s="8"/>
      <c r="G244" s="8"/>
      <c r="H244" s="8"/>
      <c r="I244" s="8"/>
      <c r="J244" s="6"/>
      <c r="K244" s="6"/>
      <c r="L244" s="6"/>
    </row>
    <row r="245" spans="1:12" ht="14" x14ac:dyDescent="0.15">
      <c r="A245" s="6"/>
      <c r="B245" s="10"/>
      <c r="C245" s="10"/>
      <c r="D245" s="8"/>
      <c r="E245" s="8"/>
      <c r="F245" s="8"/>
      <c r="G245" s="8"/>
      <c r="H245" s="8"/>
      <c r="I245" s="8"/>
      <c r="J245" s="6"/>
      <c r="K245" s="6"/>
      <c r="L245" s="6"/>
    </row>
    <row r="246" spans="1:12" ht="14" x14ac:dyDescent="0.15">
      <c r="A246" s="6"/>
      <c r="B246" s="10"/>
      <c r="C246" s="10"/>
      <c r="D246" s="8"/>
      <c r="E246" s="8"/>
      <c r="F246" s="8"/>
      <c r="G246" s="8"/>
      <c r="H246" s="8"/>
      <c r="I246" s="8"/>
      <c r="J246" s="6"/>
      <c r="K246" s="6"/>
      <c r="L246" s="6"/>
    </row>
    <row r="247" spans="1:12" ht="14" x14ac:dyDescent="0.15">
      <c r="A247" s="6"/>
      <c r="B247" s="10"/>
      <c r="C247" s="10"/>
      <c r="D247" s="8"/>
      <c r="E247" s="8"/>
      <c r="F247" s="8"/>
      <c r="G247" s="8"/>
      <c r="H247" s="8"/>
      <c r="I247" s="8"/>
      <c r="J247" s="6"/>
      <c r="K247" s="6"/>
      <c r="L247" s="6"/>
    </row>
    <row r="248" spans="1:12" ht="14" x14ac:dyDescent="0.15">
      <c r="A248" s="6"/>
      <c r="B248" s="10"/>
      <c r="C248" s="10"/>
      <c r="D248" s="8"/>
      <c r="E248" s="8"/>
      <c r="F248" s="8"/>
      <c r="G248" s="8"/>
      <c r="H248" s="8"/>
      <c r="I248" s="8"/>
      <c r="J248" s="6"/>
      <c r="K248" s="6"/>
      <c r="L248" s="6"/>
    </row>
    <row r="249" spans="1:12" ht="14" x14ac:dyDescent="0.15">
      <c r="A249" s="6"/>
      <c r="B249" s="10"/>
      <c r="C249" s="10"/>
      <c r="D249" s="8"/>
      <c r="E249" s="8"/>
      <c r="F249" s="8"/>
      <c r="G249" s="8"/>
      <c r="H249" s="8"/>
      <c r="I249" s="8"/>
      <c r="J249" s="6"/>
      <c r="K249" s="6"/>
      <c r="L249" s="6"/>
    </row>
    <row r="250" spans="1:12" ht="14" x14ac:dyDescent="0.15">
      <c r="A250" s="6"/>
      <c r="B250" s="10"/>
      <c r="C250" s="10"/>
      <c r="D250" s="8"/>
      <c r="E250" s="8"/>
      <c r="F250" s="8"/>
      <c r="G250" s="8"/>
      <c r="H250" s="8"/>
      <c r="I250" s="8"/>
      <c r="J250" s="6"/>
      <c r="K250" s="6"/>
      <c r="L250" s="6"/>
    </row>
    <row r="251" spans="1:12" ht="14" x14ac:dyDescent="0.15">
      <c r="A251" s="6"/>
      <c r="B251" s="10"/>
      <c r="C251" s="10"/>
      <c r="D251" s="8"/>
      <c r="E251" s="8"/>
      <c r="F251" s="8"/>
      <c r="G251" s="8"/>
      <c r="H251" s="8"/>
      <c r="I251" s="8"/>
      <c r="J251" s="6"/>
      <c r="K251" s="6"/>
      <c r="L251" s="6"/>
    </row>
    <row r="252" spans="1:12" ht="14" x14ac:dyDescent="0.15">
      <c r="A252" s="6"/>
      <c r="B252" s="10"/>
      <c r="C252" s="10"/>
      <c r="D252" s="8"/>
      <c r="E252" s="8"/>
      <c r="F252" s="8"/>
      <c r="G252" s="8"/>
      <c r="H252" s="8"/>
      <c r="I252" s="8"/>
      <c r="J252" s="6"/>
      <c r="K252" s="6"/>
      <c r="L252" s="6"/>
    </row>
    <row r="253" spans="1:12" ht="14" x14ac:dyDescent="0.15">
      <c r="A253" s="6"/>
      <c r="B253" s="10"/>
      <c r="C253" s="10"/>
      <c r="D253" s="8"/>
      <c r="E253" s="8"/>
      <c r="F253" s="8"/>
      <c r="G253" s="8"/>
      <c r="H253" s="8"/>
      <c r="I253" s="8"/>
      <c r="J253" s="6"/>
      <c r="K253" s="6"/>
      <c r="L253" s="6"/>
    </row>
    <row r="254" spans="1:12" ht="14" x14ac:dyDescent="0.15">
      <c r="A254" s="6"/>
      <c r="B254" s="10"/>
      <c r="C254" s="10"/>
      <c r="D254" s="8"/>
      <c r="E254" s="8"/>
      <c r="F254" s="8"/>
      <c r="G254" s="8"/>
      <c r="H254" s="8"/>
      <c r="I254" s="8"/>
      <c r="J254" s="6"/>
      <c r="K254" s="6"/>
      <c r="L254" s="6"/>
    </row>
    <row r="255" spans="1:12" ht="14" x14ac:dyDescent="0.15">
      <c r="A255" s="6"/>
      <c r="B255" s="10"/>
      <c r="C255" s="10"/>
      <c r="D255" s="8"/>
      <c r="E255" s="8"/>
      <c r="F255" s="8"/>
      <c r="G255" s="8"/>
      <c r="H255" s="8"/>
      <c r="I255" s="8"/>
      <c r="J255" s="6"/>
      <c r="K255" s="6"/>
      <c r="L255" s="6"/>
    </row>
    <row r="256" spans="1:12" ht="14" x14ac:dyDescent="0.15">
      <c r="A256" s="6"/>
      <c r="B256" s="10"/>
      <c r="C256" s="10"/>
      <c r="D256" s="8"/>
      <c r="E256" s="8"/>
      <c r="F256" s="8"/>
      <c r="G256" s="8"/>
      <c r="H256" s="8"/>
      <c r="I256" s="8"/>
      <c r="J256" s="6"/>
      <c r="K256" s="6"/>
      <c r="L256" s="6"/>
    </row>
    <row r="257" spans="1:12" ht="14" x14ac:dyDescent="0.15">
      <c r="A257" s="6"/>
      <c r="B257" s="10"/>
      <c r="C257" s="10"/>
      <c r="D257" s="8"/>
      <c r="E257" s="8"/>
      <c r="F257" s="8"/>
      <c r="G257" s="8"/>
      <c r="H257" s="8"/>
      <c r="I257" s="8"/>
      <c r="J257" s="6"/>
      <c r="K257" s="6"/>
      <c r="L257" s="6"/>
    </row>
    <row r="258" spans="1:12" ht="14" x14ac:dyDescent="0.15">
      <c r="A258" s="6"/>
      <c r="B258" s="10"/>
      <c r="C258" s="10"/>
      <c r="D258" s="8"/>
      <c r="E258" s="8"/>
      <c r="F258" s="8"/>
      <c r="G258" s="8"/>
      <c r="H258" s="8"/>
      <c r="I258" s="8"/>
      <c r="J258" s="6"/>
      <c r="K258" s="6"/>
      <c r="L258" s="6"/>
    </row>
    <row r="259" spans="1:12" ht="14" x14ac:dyDescent="0.15">
      <c r="A259" s="6"/>
      <c r="B259" s="10"/>
      <c r="C259" s="10"/>
      <c r="D259" s="8"/>
      <c r="E259" s="8"/>
      <c r="F259" s="8"/>
      <c r="G259" s="8"/>
      <c r="H259" s="8"/>
      <c r="I259" s="8"/>
      <c r="J259" s="6"/>
      <c r="K259" s="6"/>
      <c r="L259" s="6"/>
    </row>
    <row r="260" spans="1:12" ht="14" x14ac:dyDescent="0.15">
      <c r="A260" s="6"/>
      <c r="B260" s="10"/>
      <c r="C260" s="10"/>
      <c r="D260" s="8"/>
      <c r="E260" s="8"/>
      <c r="F260" s="8"/>
      <c r="G260" s="8"/>
      <c r="H260" s="8"/>
      <c r="I260" s="8"/>
      <c r="J260" s="6"/>
      <c r="K260" s="6"/>
      <c r="L260" s="6"/>
    </row>
    <row r="261" spans="1:12" ht="14" x14ac:dyDescent="0.15">
      <c r="A261" s="6"/>
      <c r="B261" s="10"/>
      <c r="C261" s="10"/>
      <c r="D261" s="8"/>
      <c r="E261" s="8"/>
      <c r="F261" s="8"/>
      <c r="G261" s="8"/>
      <c r="H261" s="8"/>
      <c r="I261" s="8"/>
      <c r="J261" s="6"/>
      <c r="K261" s="6"/>
      <c r="L261" s="6"/>
    </row>
    <row r="262" spans="1:12" ht="14" x14ac:dyDescent="0.15">
      <c r="A262" s="6"/>
      <c r="B262" s="10"/>
      <c r="C262" s="10"/>
      <c r="D262" s="8"/>
      <c r="E262" s="8"/>
      <c r="F262" s="8"/>
      <c r="G262" s="8"/>
      <c r="H262" s="8"/>
      <c r="I262" s="8"/>
      <c r="J262" s="6"/>
      <c r="K262" s="6"/>
      <c r="L262" s="6"/>
    </row>
    <row r="263" spans="1:12" ht="14" x14ac:dyDescent="0.15">
      <c r="A263" s="6"/>
      <c r="B263" s="10"/>
      <c r="C263" s="10"/>
      <c r="D263" s="8"/>
      <c r="E263" s="8"/>
      <c r="F263" s="8"/>
      <c r="G263" s="8"/>
      <c r="H263" s="8"/>
      <c r="I263" s="8"/>
      <c r="J263" s="6"/>
      <c r="K263" s="6"/>
      <c r="L263" s="6"/>
    </row>
    <row r="264" spans="1:12" ht="14" x14ac:dyDescent="0.15">
      <c r="A264" s="6"/>
      <c r="B264" s="6"/>
      <c r="C264" s="6"/>
      <c r="D264" s="11"/>
      <c r="E264" s="11"/>
      <c r="F264" s="11"/>
      <c r="G264" s="11"/>
      <c r="H264" s="11"/>
      <c r="I264" s="11"/>
      <c r="J264" s="6"/>
      <c r="K264" s="6"/>
      <c r="L264" s="6"/>
    </row>
    <row r="265" spans="1:12" ht="14" x14ac:dyDescent="0.15">
      <c r="A265" s="6"/>
      <c r="B265" s="6"/>
      <c r="C265" s="6"/>
      <c r="D265" s="11"/>
      <c r="E265" s="11"/>
      <c r="F265" s="11"/>
      <c r="G265" s="11"/>
      <c r="H265" s="11"/>
      <c r="I265" s="11"/>
      <c r="J265" s="6"/>
      <c r="K265" s="6"/>
      <c r="L265" s="6"/>
    </row>
    <row r="266" spans="1:12" ht="14" x14ac:dyDescent="0.15">
      <c r="A266" s="6"/>
      <c r="B266" s="6"/>
      <c r="C266" s="6"/>
      <c r="D266" s="11"/>
      <c r="E266" s="11"/>
      <c r="F266" s="11"/>
      <c r="G266" s="11"/>
      <c r="H266" s="11"/>
      <c r="I266" s="11"/>
      <c r="J266" s="6"/>
      <c r="K266" s="6"/>
      <c r="L266" s="6"/>
    </row>
    <row r="267" spans="1:12" ht="14" x14ac:dyDescent="0.15">
      <c r="A267" s="6"/>
      <c r="B267" s="6"/>
      <c r="C267" s="6"/>
      <c r="D267" s="11"/>
      <c r="E267" s="11"/>
      <c r="F267" s="11"/>
      <c r="G267" s="11"/>
      <c r="H267" s="11"/>
      <c r="I267" s="11"/>
      <c r="J267" s="6"/>
      <c r="K267" s="6"/>
      <c r="L267" s="6"/>
    </row>
    <row r="268" spans="1:12" ht="14" x14ac:dyDescent="0.15">
      <c r="A268" s="6"/>
      <c r="B268" s="6"/>
      <c r="C268" s="6"/>
      <c r="D268" s="11"/>
      <c r="E268" s="11"/>
      <c r="F268" s="11"/>
      <c r="G268" s="11"/>
      <c r="H268" s="11"/>
      <c r="I268" s="11"/>
      <c r="J268" s="6"/>
      <c r="K268" s="6"/>
      <c r="L268" s="6"/>
    </row>
    <row r="269" spans="1:12" ht="14" x14ac:dyDescent="0.15">
      <c r="A269" s="6"/>
      <c r="B269" s="6"/>
      <c r="C269" s="6"/>
      <c r="D269" s="11"/>
      <c r="E269" s="11"/>
      <c r="F269" s="11"/>
      <c r="G269" s="11"/>
      <c r="H269" s="11"/>
      <c r="I269" s="11"/>
      <c r="J269" s="6"/>
      <c r="K269" s="6"/>
      <c r="L269" s="6"/>
    </row>
    <row r="270" spans="1:12" ht="14" x14ac:dyDescent="0.15">
      <c r="A270" s="6"/>
      <c r="B270" s="6"/>
      <c r="C270" s="6"/>
      <c r="D270" s="11"/>
      <c r="E270" s="11"/>
      <c r="F270" s="11"/>
      <c r="G270" s="11"/>
      <c r="H270" s="11"/>
      <c r="I270" s="11"/>
      <c r="J270" s="6"/>
      <c r="K270" s="6"/>
      <c r="L270" s="6"/>
    </row>
    <row r="271" spans="1:12" ht="14" x14ac:dyDescent="0.15">
      <c r="A271" s="6"/>
      <c r="B271" s="6"/>
      <c r="C271" s="6"/>
      <c r="D271" s="11"/>
      <c r="E271" s="11"/>
      <c r="F271" s="11"/>
      <c r="G271" s="11"/>
      <c r="H271" s="11"/>
      <c r="I271" s="11"/>
      <c r="J271" s="6"/>
      <c r="K271" s="6"/>
      <c r="L271" s="6"/>
    </row>
    <row r="272" spans="1:12" ht="14" x14ac:dyDescent="0.15">
      <c r="A272" s="6"/>
      <c r="B272" s="6"/>
      <c r="C272" s="6"/>
      <c r="D272" s="11"/>
      <c r="E272" s="11"/>
      <c r="F272" s="11"/>
      <c r="G272" s="11"/>
      <c r="H272" s="11"/>
      <c r="I272" s="11"/>
      <c r="J272" s="6"/>
      <c r="K272" s="6"/>
      <c r="L272" s="6"/>
    </row>
    <row r="273" spans="1:12" ht="14" x14ac:dyDescent="0.15">
      <c r="A273" s="6"/>
      <c r="B273" s="6"/>
      <c r="C273" s="6"/>
      <c r="D273" s="11"/>
      <c r="E273" s="11"/>
      <c r="F273" s="11"/>
      <c r="G273" s="11"/>
      <c r="H273" s="11"/>
      <c r="I273" s="11"/>
      <c r="J273" s="6"/>
      <c r="K273" s="6"/>
      <c r="L273" s="6"/>
    </row>
    <row r="274" spans="1:12" ht="14" x14ac:dyDescent="0.15">
      <c r="A274" s="6"/>
      <c r="B274" s="6"/>
      <c r="C274" s="6"/>
      <c r="D274" s="11"/>
      <c r="E274" s="11"/>
      <c r="F274" s="11"/>
      <c r="G274" s="11"/>
      <c r="H274" s="11"/>
      <c r="I274" s="11"/>
      <c r="J274" s="6"/>
      <c r="K274" s="6"/>
      <c r="L274" s="6"/>
    </row>
    <row r="275" spans="1:12" ht="14" x14ac:dyDescent="0.15">
      <c r="A275" s="6"/>
      <c r="B275" s="6"/>
      <c r="C275" s="6"/>
      <c r="D275" s="11"/>
      <c r="E275" s="11"/>
      <c r="F275" s="11"/>
      <c r="G275" s="11"/>
      <c r="H275" s="11"/>
      <c r="I275" s="11"/>
      <c r="J275" s="6"/>
      <c r="K275" s="6"/>
      <c r="L275" s="6"/>
    </row>
    <row r="276" spans="1:12" ht="14" x14ac:dyDescent="0.15">
      <c r="A276" s="6"/>
      <c r="B276" s="6"/>
      <c r="C276" s="6"/>
      <c r="D276" s="11"/>
      <c r="E276" s="11"/>
      <c r="F276" s="11"/>
      <c r="G276" s="11"/>
      <c r="H276" s="11"/>
      <c r="I276" s="11"/>
      <c r="J276" s="6"/>
      <c r="K276" s="6"/>
      <c r="L276" s="6"/>
    </row>
    <row r="277" spans="1:12" ht="14" x14ac:dyDescent="0.15">
      <c r="A277" s="6"/>
      <c r="B277" s="6"/>
      <c r="C277" s="6"/>
      <c r="D277" s="11"/>
      <c r="E277" s="11"/>
      <c r="F277" s="11"/>
      <c r="G277" s="11"/>
      <c r="H277" s="11"/>
      <c r="I277" s="11"/>
      <c r="J277" s="6"/>
      <c r="K277" s="6"/>
      <c r="L277" s="6"/>
    </row>
    <row r="278" spans="1:12" ht="14" x14ac:dyDescent="0.15">
      <c r="A278" s="6"/>
      <c r="B278" s="6"/>
      <c r="C278" s="6"/>
      <c r="D278" s="11"/>
      <c r="E278" s="11"/>
      <c r="F278" s="11"/>
      <c r="G278" s="11"/>
      <c r="H278" s="11"/>
      <c r="I278" s="11"/>
      <c r="J278" s="6"/>
      <c r="K278" s="6"/>
      <c r="L278" s="6"/>
    </row>
    <row r="279" spans="1:12" ht="14" x14ac:dyDescent="0.15">
      <c r="A279" s="6"/>
      <c r="B279" s="6"/>
      <c r="C279" s="6"/>
      <c r="D279" s="11"/>
      <c r="E279" s="11"/>
      <c r="F279" s="11"/>
      <c r="G279" s="11"/>
      <c r="H279" s="11"/>
      <c r="I279" s="11"/>
      <c r="J279" s="6"/>
      <c r="K279" s="6"/>
      <c r="L279" s="6"/>
    </row>
    <row r="280" spans="1:12" ht="14" x14ac:dyDescent="0.15">
      <c r="A280" s="6"/>
      <c r="B280" s="6"/>
      <c r="C280" s="6"/>
      <c r="D280" s="11"/>
      <c r="E280" s="11"/>
      <c r="F280" s="11"/>
      <c r="G280" s="11"/>
      <c r="H280" s="11"/>
      <c r="I280" s="11"/>
      <c r="J280" s="6"/>
      <c r="K280" s="6"/>
      <c r="L280" s="6"/>
    </row>
    <row r="281" spans="1:12" ht="14" x14ac:dyDescent="0.15">
      <c r="A281" s="6"/>
      <c r="B281" s="6"/>
      <c r="C281" s="6"/>
      <c r="D281" s="11"/>
      <c r="E281" s="11"/>
      <c r="F281" s="11"/>
      <c r="G281" s="11"/>
      <c r="H281" s="11"/>
      <c r="I281" s="11"/>
      <c r="J281" s="6"/>
      <c r="K281" s="6"/>
      <c r="L281" s="6"/>
    </row>
    <row r="282" spans="1:12" ht="14" x14ac:dyDescent="0.15">
      <c r="A282" s="6"/>
      <c r="B282" s="6"/>
      <c r="C282" s="6"/>
      <c r="D282" s="11"/>
      <c r="E282" s="11"/>
      <c r="F282" s="11"/>
      <c r="G282" s="11"/>
      <c r="H282" s="11"/>
      <c r="I282" s="11"/>
      <c r="J282" s="6"/>
      <c r="K282" s="6"/>
      <c r="L282" s="6"/>
    </row>
    <row r="283" spans="1:12" ht="14" x14ac:dyDescent="0.15">
      <c r="A283" s="6"/>
      <c r="B283" s="6"/>
      <c r="C283" s="6"/>
      <c r="D283" s="11"/>
      <c r="E283" s="11"/>
      <c r="F283" s="11"/>
      <c r="G283" s="11"/>
      <c r="H283" s="11"/>
      <c r="I283" s="11"/>
      <c r="J283" s="6"/>
      <c r="K283" s="6"/>
      <c r="L283" s="6"/>
    </row>
    <row r="284" spans="1:12" ht="14" x14ac:dyDescent="0.15">
      <c r="A284" s="6"/>
      <c r="B284" s="6"/>
      <c r="C284" s="6"/>
      <c r="D284" s="11"/>
      <c r="E284" s="11"/>
      <c r="F284" s="11"/>
      <c r="G284" s="11"/>
      <c r="H284" s="11"/>
      <c r="I284" s="11"/>
      <c r="J284" s="6"/>
      <c r="K284" s="6"/>
      <c r="L284" s="6"/>
    </row>
    <row r="285" spans="1:12" ht="14" x14ac:dyDescent="0.15">
      <c r="A285" s="6"/>
      <c r="B285" s="6"/>
      <c r="C285" s="6"/>
      <c r="D285" s="11"/>
      <c r="E285" s="11"/>
      <c r="F285" s="11"/>
      <c r="G285" s="11"/>
      <c r="H285" s="11"/>
      <c r="I285" s="11"/>
      <c r="J285" s="6"/>
      <c r="K285" s="6"/>
      <c r="L285" s="6"/>
    </row>
    <row r="286" spans="1:12" ht="14" x14ac:dyDescent="0.15">
      <c r="A286" s="6"/>
      <c r="B286" s="6"/>
      <c r="C286" s="6"/>
      <c r="D286" s="11"/>
      <c r="E286" s="11"/>
      <c r="F286" s="11"/>
      <c r="G286" s="11"/>
      <c r="H286" s="11"/>
      <c r="I286" s="11"/>
      <c r="J286" s="6"/>
      <c r="K286" s="6"/>
      <c r="L286" s="6"/>
    </row>
    <row r="287" spans="1:12" ht="14" x14ac:dyDescent="0.15">
      <c r="A287" s="6"/>
      <c r="B287" s="6"/>
      <c r="C287" s="6"/>
      <c r="D287" s="11"/>
      <c r="E287" s="11"/>
      <c r="F287" s="11"/>
      <c r="G287" s="11"/>
      <c r="H287" s="11"/>
      <c r="I287" s="11"/>
      <c r="J287" s="6"/>
      <c r="K287" s="6"/>
      <c r="L287" s="6"/>
    </row>
    <row r="288" spans="1:12" ht="14" x14ac:dyDescent="0.15">
      <c r="A288" s="6"/>
      <c r="B288" s="6"/>
      <c r="C288" s="6"/>
      <c r="D288" s="11"/>
      <c r="E288" s="11"/>
      <c r="F288" s="11"/>
      <c r="G288" s="11"/>
      <c r="H288" s="11"/>
      <c r="I288" s="11"/>
      <c r="J288" s="6"/>
      <c r="K288" s="6"/>
      <c r="L288" s="6"/>
    </row>
    <row r="289" spans="1:12" ht="14" x14ac:dyDescent="0.15">
      <c r="A289" s="6"/>
      <c r="B289" s="6"/>
      <c r="C289" s="6"/>
      <c r="D289" s="11"/>
      <c r="E289" s="11"/>
      <c r="F289" s="11"/>
      <c r="G289" s="11"/>
      <c r="H289" s="11"/>
      <c r="I289" s="11"/>
      <c r="J289" s="6"/>
      <c r="K289" s="6"/>
      <c r="L289" s="6"/>
    </row>
    <row r="290" spans="1:12" ht="14" x14ac:dyDescent="0.15">
      <c r="A290" s="6"/>
      <c r="B290" s="6"/>
      <c r="C290" s="6"/>
      <c r="D290" s="11"/>
      <c r="E290" s="11"/>
      <c r="F290" s="11"/>
      <c r="G290" s="11"/>
      <c r="H290" s="11"/>
      <c r="I290" s="11"/>
      <c r="J290" s="6"/>
      <c r="K290" s="6"/>
      <c r="L290" s="6"/>
    </row>
    <row r="291" spans="1:12" ht="14" x14ac:dyDescent="0.15">
      <c r="A291" s="6"/>
      <c r="B291" s="6"/>
      <c r="C291" s="6"/>
      <c r="D291" s="11"/>
      <c r="E291" s="11"/>
      <c r="F291" s="11"/>
      <c r="G291" s="11"/>
      <c r="H291" s="11"/>
      <c r="I291" s="11"/>
      <c r="J291" s="6"/>
      <c r="K291" s="6"/>
      <c r="L291" s="6"/>
    </row>
    <row r="292" spans="1:12" ht="14" x14ac:dyDescent="0.15">
      <c r="A292" s="6"/>
      <c r="B292" s="6"/>
      <c r="C292" s="6"/>
      <c r="D292" s="11"/>
      <c r="E292" s="11"/>
      <c r="F292" s="11"/>
      <c r="G292" s="11"/>
      <c r="H292" s="11"/>
      <c r="I292" s="11"/>
      <c r="J292" s="6"/>
      <c r="K292" s="6"/>
      <c r="L292" s="6"/>
    </row>
  </sheetData>
  <sheetProtection sheet="1" objects="1" scenarios="1"/>
  <mergeCells count="53">
    <mergeCell ref="H49:I49"/>
    <mergeCell ref="B45:C45"/>
    <mergeCell ref="B46:C46"/>
    <mergeCell ref="B20:I20"/>
    <mergeCell ref="B41:C41"/>
    <mergeCell ref="B42:C42"/>
    <mergeCell ref="B43:C43"/>
    <mergeCell ref="B44:C44"/>
    <mergeCell ref="B34:C34"/>
    <mergeCell ref="B35:C35"/>
    <mergeCell ref="B37:C37"/>
    <mergeCell ref="B36:C36"/>
    <mergeCell ref="B27:C27"/>
    <mergeCell ref="B28:C28"/>
    <mergeCell ref="B32:C32"/>
    <mergeCell ref="B33:C33"/>
    <mergeCell ref="B29:C29"/>
    <mergeCell ref="B9:C9"/>
    <mergeCell ref="B38:C38"/>
    <mergeCell ref="B47:C47"/>
    <mergeCell ref="B22:C22"/>
    <mergeCell ref="B31:C31"/>
    <mergeCell ref="B40:C40"/>
    <mergeCell ref="B23:C23"/>
    <mergeCell ref="B24:C24"/>
    <mergeCell ref="B25:C25"/>
    <mergeCell ref="B26:C26"/>
    <mergeCell ref="L13:L18"/>
    <mergeCell ref="B4:C5"/>
    <mergeCell ref="B17:C17"/>
    <mergeCell ref="H4:H5"/>
    <mergeCell ref="I4:I5"/>
    <mergeCell ref="B15:C15"/>
    <mergeCell ref="B16:C16"/>
    <mergeCell ref="B13:C13"/>
    <mergeCell ref="B14:C14"/>
    <mergeCell ref="B10:C10"/>
    <mergeCell ref="J4:J5"/>
    <mergeCell ref="L4:L5"/>
    <mergeCell ref="D4:D5"/>
    <mergeCell ref="E4:E5"/>
    <mergeCell ref="F4:F5"/>
    <mergeCell ref="G4:G5"/>
    <mergeCell ref="D2:J2"/>
    <mergeCell ref="B18:C18"/>
    <mergeCell ref="D6:J6"/>
    <mergeCell ref="D14:J14"/>
    <mergeCell ref="E15:J17"/>
    <mergeCell ref="B11:C11"/>
    <mergeCell ref="B12:C12"/>
    <mergeCell ref="B6:C6"/>
    <mergeCell ref="B7:C7"/>
    <mergeCell ref="B8:C8"/>
  </mergeCells>
  <phoneticPr fontId="2" type="noConversion"/>
  <hyperlinks>
    <hyperlink ref="H49:I49" r:id="rId1" display="©   www.economia-excel.com"/>
  </hyperlinks>
  <pageMargins left="0.75" right="0.75" top="1" bottom="1" header="0" footer="0"/>
  <pageSetup paperSize="9" orientation="portrait" horizontalDpi="300"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8"/>
  </sheetPr>
  <dimension ref="A1:J644"/>
  <sheetViews>
    <sheetView showRowColHeaders="0" showZeros="0" workbookViewId="0">
      <selection activeCell="G8" sqref="G8"/>
    </sheetView>
  </sheetViews>
  <sheetFormatPr baseColWidth="10" defaultRowHeight="13" x14ac:dyDescent="0.15"/>
  <cols>
    <col min="1" max="1" width="3.6640625" style="1" customWidth="1"/>
    <col min="2" max="2" width="6.6640625" style="1" customWidth="1"/>
    <col min="3" max="3" width="6.5" style="1" customWidth="1"/>
    <col min="4" max="4" width="14.5" style="1" customWidth="1"/>
    <col min="5" max="10" width="12.6640625" style="12" customWidth="1"/>
    <col min="11" max="11" width="12.33203125" style="12" customWidth="1"/>
    <col min="12" max="12" width="11.6640625" style="12" customWidth="1"/>
    <col min="13" max="16384" width="10.83203125" style="12"/>
  </cols>
  <sheetData>
    <row r="1" spans="1:10" ht="10" customHeight="1" x14ac:dyDescent="0.15"/>
    <row r="2" spans="1:10" ht="23" customHeight="1" x14ac:dyDescent="0.25">
      <c r="A2" s="62" t="s">
        <v>90</v>
      </c>
      <c r="E2" s="287" t="str">
        <f>INFO!$D$2</f>
        <v>EMPRESA EJEMPLO SL</v>
      </c>
      <c r="F2" s="288"/>
      <c r="G2" s="288"/>
      <c r="H2" s="288"/>
      <c r="I2" s="288"/>
      <c r="J2" s="289"/>
    </row>
    <row r="3" spans="1:10" ht="10" customHeight="1" x14ac:dyDescent="0.15">
      <c r="B3" s="9"/>
      <c r="C3" s="9"/>
      <c r="E3" s="10"/>
      <c r="F3" s="10"/>
      <c r="G3" s="10"/>
      <c r="H3" s="10"/>
      <c r="I3" s="10"/>
      <c r="J3" s="10"/>
    </row>
    <row r="4" spans="1:10" ht="14" x14ac:dyDescent="0.15">
      <c r="A4" s="6"/>
      <c r="B4" s="262" t="s">
        <v>165</v>
      </c>
      <c r="C4" s="262"/>
      <c r="D4" s="308"/>
      <c r="E4" s="278" t="s">
        <v>70</v>
      </c>
      <c r="F4" s="268" t="s">
        <v>1</v>
      </c>
      <c r="G4" s="268" t="s">
        <v>2</v>
      </c>
      <c r="H4" s="268" t="s">
        <v>3</v>
      </c>
      <c r="I4" s="268" t="s">
        <v>4</v>
      </c>
      <c r="J4" s="274" t="s">
        <v>5</v>
      </c>
    </row>
    <row r="5" spans="1:10" ht="14" x14ac:dyDescent="0.15">
      <c r="A5" s="6"/>
      <c r="B5" s="309"/>
      <c r="C5" s="309"/>
      <c r="D5" s="310"/>
      <c r="E5" s="311"/>
      <c r="F5" s="316" t="s">
        <v>1</v>
      </c>
      <c r="G5" s="316" t="s">
        <v>2</v>
      </c>
      <c r="H5" s="316" t="s">
        <v>3</v>
      </c>
      <c r="I5" s="316" t="s">
        <v>4</v>
      </c>
      <c r="J5" s="307" t="s">
        <v>5</v>
      </c>
    </row>
    <row r="6" spans="1:10" ht="14" x14ac:dyDescent="0.15">
      <c r="A6" s="6"/>
      <c r="B6" s="317" t="s">
        <v>72</v>
      </c>
      <c r="C6" s="318"/>
      <c r="D6" s="319"/>
      <c r="E6" s="48">
        <v>20000</v>
      </c>
      <c r="F6" s="49"/>
      <c r="G6" s="49"/>
      <c r="H6" s="49"/>
      <c r="I6" s="49"/>
      <c r="J6" s="50"/>
    </row>
    <row r="7" spans="1:10" ht="14" x14ac:dyDescent="0.15">
      <c r="A7" s="6"/>
      <c r="B7" s="320" t="s">
        <v>73</v>
      </c>
      <c r="C7" s="321"/>
      <c r="D7" s="322"/>
      <c r="E7" s="51">
        <v>14000</v>
      </c>
      <c r="F7" s="23"/>
      <c r="G7" s="23">
        <v>1000</v>
      </c>
      <c r="H7" s="23"/>
      <c r="I7" s="23">
        <v>3000</v>
      </c>
      <c r="J7" s="52"/>
    </row>
    <row r="8" spans="1:10" ht="14" x14ac:dyDescent="0.15">
      <c r="A8" s="6"/>
      <c r="B8" s="337" t="s">
        <v>74</v>
      </c>
      <c r="C8" s="338"/>
      <c r="D8" s="39" t="s">
        <v>14</v>
      </c>
      <c r="E8" s="53">
        <v>0.05</v>
      </c>
      <c r="F8" s="54"/>
      <c r="G8" s="54">
        <v>0.05</v>
      </c>
      <c r="H8" s="54"/>
      <c r="I8" s="54">
        <v>0.06</v>
      </c>
      <c r="J8" s="55"/>
    </row>
    <row r="9" spans="1:10" ht="14" x14ac:dyDescent="0.15">
      <c r="A9" s="6"/>
      <c r="B9" s="339"/>
      <c r="C9" s="340"/>
      <c r="D9" s="39" t="s">
        <v>15</v>
      </c>
      <c r="E9" s="56">
        <v>10</v>
      </c>
      <c r="F9" s="57"/>
      <c r="G9" s="57">
        <v>5</v>
      </c>
      <c r="H9" s="57"/>
      <c r="I9" s="57">
        <v>5</v>
      </c>
      <c r="J9" s="58"/>
    </row>
    <row r="10" spans="1:10" ht="14" x14ac:dyDescent="0.15">
      <c r="A10" s="6"/>
      <c r="B10" s="327" t="s">
        <v>175</v>
      </c>
      <c r="C10" s="328"/>
      <c r="D10" s="329"/>
      <c r="E10" s="59">
        <f t="shared" ref="E10:J10" si="0">E6+E7</f>
        <v>34000</v>
      </c>
      <c r="F10" s="60">
        <f t="shared" si="0"/>
        <v>0</v>
      </c>
      <c r="G10" s="60">
        <f t="shared" si="0"/>
        <v>1000</v>
      </c>
      <c r="H10" s="60">
        <f t="shared" si="0"/>
        <v>0</v>
      </c>
      <c r="I10" s="60">
        <f t="shared" si="0"/>
        <v>3000</v>
      </c>
      <c r="J10" s="61">
        <f t="shared" si="0"/>
        <v>0</v>
      </c>
    </row>
    <row r="11" spans="1:10" ht="14" x14ac:dyDescent="0.15">
      <c r="A11" s="6"/>
      <c r="B11" s="12"/>
      <c r="C11" s="12"/>
      <c r="D11" s="12"/>
      <c r="F11" s="40"/>
      <c r="G11" s="40"/>
      <c r="H11" s="40"/>
      <c r="I11" s="40"/>
      <c r="J11" s="40"/>
    </row>
    <row r="12" spans="1:10" ht="14" x14ac:dyDescent="0.15">
      <c r="A12" s="6"/>
      <c r="B12" s="330" t="s">
        <v>176</v>
      </c>
      <c r="C12" s="331"/>
      <c r="D12" s="41" t="s">
        <v>177</v>
      </c>
      <c r="E12" s="42">
        <f>INVERSIONES!D18</f>
        <v>34000</v>
      </c>
      <c r="F12" s="183">
        <f>INVERSIONES!E18</f>
        <v>0</v>
      </c>
      <c r="G12" s="183">
        <f>INVERSIONES!F18</f>
        <v>1000</v>
      </c>
      <c r="H12" s="183">
        <f>INVERSIONES!G18</f>
        <v>5500</v>
      </c>
      <c r="I12" s="183">
        <f>INVERSIONES!H18</f>
        <v>10000</v>
      </c>
      <c r="J12" s="183">
        <f>INVERSIONES!I18</f>
        <v>0</v>
      </c>
    </row>
    <row r="13" spans="1:10" ht="14" x14ac:dyDescent="0.15">
      <c r="A13" s="6"/>
      <c r="B13" s="332"/>
      <c r="C13" s="333"/>
      <c r="D13" s="41" t="s">
        <v>165</v>
      </c>
      <c r="E13" s="42">
        <f t="shared" ref="E13:J13" si="1">E10</f>
        <v>34000</v>
      </c>
      <c r="F13" s="183">
        <f t="shared" si="1"/>
        <v>0</v>
      </c>
      <c r="G13" s="183">
        <f t="shared" si="1"/>
        <v>1000</v>
      </c>
      <c r="H13" s="183">
        <f t="shared" si="1"/>
        <v>0</v>
      </c>
      <c r="I13" s="183">
        <f t="shared" si="1"/>
        <v>3000</v>
      </c>
      <c r="J13" s="183">
        <f t="shared" si="1"/>
        <v>0</v>
      </c>
    </row>
    <row r="14" spans="1:10" ht="14" x14ac:dyDescent="0.15">
      <c r="A14" s="6"/>
      <c r="B14" s="181"/>
      <c r="C14" s="68"/>
      <c r="D14" s="334" t="str">
        <f>IF(E12&lt;&gt;E13,CONCATENATE("La inversión y financiación inicial deben ser iguales, diferencia: ",E12-E13),"")</f>
        <v/>
      </c>
      <c r="E14" s="335"/>
      <c r="F14" s="182"/>
      <c r="G14" s="180"/>
      <c r="H14" s="180"/>
      <c r="I14" s="180"/>
      <c r="J14" s="180"/>
    </row>
    <row r="15" spans="1:10" ht="14" x14ac:dyDescent="0.15">
      <c r="A15" s="6"/>
      <c r="B15" s="181"/>
      <c r="C15" s="68"/>
      <c r="D15" s="336"/>
      <c r="E15" s="336"/>
      <c r="F15" s="182"/>
      <c r="G15" s="180"/>
      <c r="H15" s="180"/>
      <c r="I15" s="180"/>
      <c r="J15" s="180"/>
    </row>
    <row r="16" spans="1:10" ht="14" x14ac:dyDescent="0.15">
      <c r="A16" s="6"/>
      <c r="B16" s="12"/>
      <c r="C16" s="12"/>
      <c r="D16" s="12"/>
      <c r="F16" s="40"/>
      <c r="G16" s="40"/>
      <c r="H16" s="40"/>
      <c r="I16" s="40"/>
      <c r="J16" s="40"/>
    </row>
    <row r="17" spans="1:10" ht="14" x14ac:dyDescent="0.15">
      <c r="A17" s="6"/>
      <c r="B17" s="12"/>
      <c r="C17" s="12"/>
      <c r="D17" s="12"/>
      <c r="F17" s="40"/>
      <c r="G17" s="40"/>
      <c r="H17" s="40"/>
      <c r="I17" s="40"/>
      <c r="J17" s="40"/>
    </row>
    <row r="18" spans="1:10" ht="14" x14ac:dyDescent="0.15">
      <c r="A18" s="6"/>
      <c r="B18" s="323" t="s">
        <v>172</v>
      </c>
      <c r="C18" s="324"/>
      <c r="D18" s="325"/>
      <c r="E18" s="325"/>
      <c r="F18" s="325"/>
      <c r="G18" s="325"/>
      <c r="H18" s="325"/>
      <c r="I18" s="325"/>
      <c r="J18" s="326"/>
    </row>
    <row r="19" spans="1:10" ht="14" x14ac:dyDescent="0.15">
      <c r="A19" s="6"/>
      <c r="B19" s="294"/>
      <c r="C19" s="295"/>
      <c r="D19" s="296"/>
      <c r="E19" s="296"/>
      <c r="F19" s="296"/>
      <c r="G19" s="296"/>
      <c r="H19" s="296"/>
      <c r="I19" s="296"/>
      <c r="J19" s="297"/>
    </row>
    <row r="20" spans="1:10" ht="14" x14ac:dyDescent="0.15">
      <c r="A20" s="6"/>
      <c r="B20" s="298" t="s">
        <v>75</v>
      </c>
      <c r="C20" s="299"/>
      <c r="D20" s="300"/>
      <c r="E20" s="45" t="s">
        <v>0</v>
      </c>
      <c r="F20" s="45" t="s">
        <v>1</v>
      </c>
      <c r="G20" s="45" t="s">
        <v>2</v>
      </c>
      <c r="H20" s="45" t="s">
        <v>3</v>
      </c>
      <c r="I20" s="45" t="s">
        <v>4</v>
      </c>
      <c r="J20" s="46" t="s">
        <v>5</v>
      </c>
    </row>
    <row r="21" spans="1:10" ht="14" x14ac:dyDescent="0.15">
      <c r="A21" s="6"/>
      <c r="B21" s="304" t="s">
        <v>16</v>
      </c>
      <c r="C21" s="305"/>
      <c r="D21" s="306"/>
      <c r="E21" s="43">
        <f>E7</f>
        <v>14000</v>
      </c>
      <c r="F21" s="43">
        <f>E21-PPMT($E$8,1,$E$9,-$E$7)</f>
        <v>12886.935950483607</v>
      </c>
      <c r="G21" s="43">
        <f>F21-PPMT($E$8,2,$E$9,-$E$7)</f>
        <v>11718.218698491393</v>
      </c>
      <c r="H21" s="43">
        <f>G21-PPMT($E$8,3,$E$9,-$E$7)</f>
        <v>10491.06558389957</v>
      </c>
      <c r="I21" s="43">
        <f>H21-PPMT($E$8,4,$E$9,-$E$7)</f>
        <v>9202.5548135781555</v>
      </c>
      <c r="J21" s="44">
        <f>I21-PPMT($E$8,5,$E$9,-$E$7)</f>
        <v>7849.6185047406698</v>
      </c>
    </row>
    <row r="22" spans="1:10" ht="14" x14ac:dyDescent="0.15">
      <c r="A22" s="6"/>
      <c r="B22" s="304" t="s">
        <v>17</v>
      </c>
      <c r="C22" s="305"/>
      <c r="D22" s="306"/>
      <c r="E22" s="43"/>
      <c r="F22" s="43">
        <f>F7</f>
        <v>0</v>
      </c>
      <c r="G22" s="43" t="e">
        <f>F22-PPMT($F$8,1,$F$9,-$F$7)</f>
        <v>#NUM!</v>
      </c>
      <c r="H22" s="43" t="e">
        <f>G22-PPMT($F$8,2,$F$9,-$F$7)</f>
        <v>#NUM!</v>
      </c>
      <c r="I22" s="43" t="e">
        <f>H22-PPMT($F$8,3,$F$9,-$F$7)</f>
        <v>#NUM!</v>
      </c>
      <c r="J22" s="44" t="e">
        <f>I22-PPMT($F$8,4,$F$9,-$F$7)</f>
        <v>#NUM!</v>
      </c>
    </row>
    <row r="23" spans="1:10" ht="14" x14ac:dyDescent="0.15">
      <c r="A23" s="6"/>
      <c r="B23" s="304" t="s">
        <v>18</v>
      </c>
      <c r="C23" s="305"/>
      <c r="D23" s="306"/>
      <c r="E23" s="43"/>
      <c r="F23" s="43"/>
      <c r="G23" s="43">
        <f>G7</f>
        <v>1000</v>
      </c>
      <c r="H23" s="43">
        <f>G23-PPMT($G$8,1,$G$9,-$G$7)</f>
        <v>819.02520187173195</v>
      </c>
      <c r="I23" s="43">
        <f>H23-PPMT($G$8,2,$G$9,-$G$7)</f>
        <v>629.0016638370505</v>
      </c>
      <c r="J23" s="44">
        <f>I23-PPMT($G$8,3,$G$9,-$G$7)</f>
        <v>429.47694890063491</v>
      </c>
    </row>
    <row r="24" spans="1:10" ht="14" x14ac:dyDescent="0.15">
      <c r="A24" s="6"/>
      <c r="B24" s="304" t="s">
        <v>19</v>
      </c>
      <c r="C24" s="305"/>
      <c r="D24" s="306"/>
      <c r="E24" s="43"/>
      <c r="F24" s="43"/>
      <c r="G24" s="43"/>
      <c r="H24" s="43">
        <f>H7</f>
        <v>0</v>
      </c>
      <c r="I24" s="43" t="e">
        <f>H24-PPMT($H$8,1,$H$9,-$H$7)</f>
        <v>#NUM!</v>
      </c>
      <c r="J24" s="44" t="e">
        <f>I24-PPMT($H$8,2,$H$9,-$H$7)</f>
        <v>#NUM!</v>
      </c>
    </row>
    <row r="25" spans="1:10" ht="14" x14ac:dyDescent="0.15">
      <c r="A25" s="6"/>
      <c r="B25" s="304" t="s">
        <v>20</v>
      </c>
      <c r="C25" s="305"/>
      <c r="D25" s="306"/>
      <c r="E25" s="43"/>
      <c r="F25" s="43"/>
      <c r="G25" s="43"/>
      <c r="H25" s="43"/>
      <c r="I25" s="43">
        <f>I7</f>
        <v>3000</v>
      </c>
      <c r="J25" s="44">
        <f>I25-PPMT($I$8,1,$I$9,-$I$7)</f>
        <v>2467.8107987064313</v>
      </c>
    </row>
    <row r="26" spans="1:10" ht="14" x14ac:dyDescent="0.15">
      <c r="A26" s="6"/>
      <c r="B26" s="304" t="s">
        <v>21</v>
      </c>
      <c r="C26" s="305"/>
      <c r="D26" s="306"/>
      <c r="E26" s="43"/>
      <c r="F26" s="43"/>
      <c r="G26" s="43"/>
      <c r="H26" s="43"/>
      <c r="I26" s="43"/>
      <c r="J26" s="44">
        <f>J7</f>
        <v>0</v>
      </c>
    </row>
    <row r="27" spans="1:10" ht="14" x14ac:dyDescent="0.15">
      <c r="A27" s="6"/>
      <c r="B27" s="304" t="s">
        <v>22</v>
      </c>
      <c r="C27" s="305"/>
      <c r="D27" s="306"/>
      <c r="E27" s="47">
        <f t="shared" ref="E27:J27" si="2">SUMIF(E21:E26,"&gt;0",E21:E26)</f>
        <v>14000</v>
      </c>
      <c r="F27" s="47">
        <f t="shared" si="2"/>
        <v>12886.935950483607</v>
      </c>
      <c r="G27" s="47">
        <f t="shared" si="2"/>
        <v>12718.218698491393</v>
      </c>
      <c r="H27" s="47">
        <f t="shared" si="2"/>
        <v>11310.090785771303</v>
      </c>
      <c r="I27" s="47">
        <f t="shared" si="2"/>
        <v>12831.556477415206</v>
      </c>
      <c r="J27" s="47">
        <f t="shared" si="2"/>
        <v>10746.906252347737</v>
      </c>
    </row>
    <row r="28" spans="1:10" ht="14" x14ac:dyDescent="0.15">
      <c r="A28" s="6"/>
      <c r="B28" s="294"/>
      <c r="C28" s="295"/>
      <c r="D28" s="296"/>
      <c r="E28" s="296"/>
      <c r="F28" s="296"/>
      <c r="G28" s="296"/>
      <c r="H28" s="296"/>
      <c r="I28" s="296"/>
      <c r="J28" s="297"/>
    </row>
    <row r="29" spans="1:10" ht="14" x14ac:dyDescent="0.15">
      <c r="A29" s="6"/>
      <c r="B29" s="298" t="s">
        <v>76</v>
      </c>
      <c r="C29" s="299"/>
      <c r="D29" s="300"/>
      <c r="E29" s="29" t="s">
        <v>0</v>
      </c>
      <c r="F29" s="29" t="s">
        <v>1</v>
      </c>
      <c r="G29" s="29" t="s">
        <v>2</v>
      </c>
      <c r="H29" s="29" t="s">
        <v>3</v>
      </c>
      <c r="I29" s="29" t="s">
        <v>4</v>
      </c>
      <c r="J29" s="29" t="s">
        <v>5</v>
      </c>
    </row>
    <row r="30" spans="1:10" ht="14" x14ac:dyDescent="0.15">
      <c r="A30" s="6"/>
      <c r="B30" s="301" t="s">
        <v>16</v>
      </c>
      <c r="C30" s="302"/>
      <c r="D30" s="303"/>
      <c r="E30" s="31"/>
      <c r="F30" s="31">
        <f>IPMT($E$8,1,$E$9,-$E$7)</f>
        <v>700</v>
      </c>
      <c r="G30" s="31">
        <f>IPMT($E$8,2,$E$9,-$E$7)</f>
        <v>644.34679752418015</v>
      </c>
      <c r="H30" s="31">
        <f>IPMT($E$8,3,$E$9,-$E$7)</f>
        <v>585.91093492456946</v>
      </c>
      <c r="I30" s="31">
        <f>IPMT($E$8,4,$E$9,-$E$7)</f>
        <v>524.55327919497836</v>
      </c>
      <c r="J30" s="31">
        <f>IPMT($E$8,5,$E$9,-$E$7)</f>
        <v>460.12774067890763</v>
      </c>
    </row>
    <row r="31" spans="1:10" ht="14" x14ac:dyDescent="0.15">
      <c r="A31" s="6"/>
      <c r="B31" s="301" t="s">
        <v>17</v>
      </c>
      <c r="C31" s="302"/>
      <c r="D31" s="303"/>
      <c r="E31" s="31"/>
      <c r="F31" s="31"/>
      <c r="G31" s="31" t="e">
        <f>IPMT($F$8,1,$F$9,-$F$7)</f>
        <v>#NUM!</v>
      </c>
      <c r="H31" s="31" t="e">
        <f>IPMT($F$8,2,$F$9,-$F$7)</f>
        <v>#NUM!</v>
      </c>
      <c r="I31" s="31" t="e">
        <f>IPMT($F$8,3,$F$9,-$F$7)</f>
        <v>#NUM!</v>
      </c>
      <c r="J31" s="31" t="e">
        <f>IPMT($F$8,4,$F$9,-$F$7)</f>
        <v>#NUM!</v>
      </c>
    </row>
    <row r="32" spans="1:10" ht="14" x14ac:dyDescent="0.15">
      <c r="A32" s="6"/>
      <c r="B32" s="301" t="s">
        <v>18</v>
      </c>
      <c r="C32" s="302"/>
      <c r="D32" s="303"/>
      <c r="E32" s="31"/>
      <c r="F32" s="31"/>
      <c r="G32" s="31"/>
      <c r="H32" s="31">
        <f>IPMT($G$8,1,$G$9,-$G$7)</f>
        <v>50</v>
      </c>
      <c r="I32" s="31">
        <f>IPMT($G$8,2,$G$9,-$G$7)</f>
        <v>40.95126009358659</v>
      </c>
      <c r="J32" s="31">
        <f>IPMT($G$8,3,$G$9,-$G$7)</f>
        <v>31.45008319185251</v>
      </c>
    </row>
    <row r="33" spans="1:10" ht="14" x14ac:dyDescent="0.15">
      <c r="A33" s="6"/>
      <c r="B33" s="301" t="s">
        <v>19</v>
      </c>
      <c r="C33" s="302"/>
      <c r="D33" s="303"/>
      <c r="E33" s="31"/>
      <c r="F33" s="31"/>
      <c r="G33" s="31"/>
      <c r="H33" s="31"/>
      <c r="I33" s="31" t="e">
        <f>IPMT($H$8,1,$H$9,-$H$7)</f>
        <v>#NUM!</v>
      </c>
      <c r="J33" s="31" t="e">
        <f>IPMT($H$8,2,$H$9,-$H$7)</f>
        <v>#NUM!</v>
      </c>
    </row>
    <row r="34" spans="1:10" ht="14" x14ac:dyDescent="0.15">
      <c r="A34" s="6"/>
      <c r="B34" s="301" t="s">
        <v>20</v>
      </c>
      <c r="C34" s="302"/>
      <c r="D34" s="303"/>
      <c r="E34" s="31"/>
      <c r="F34" s="31"/>
      <c r="G34" s="31"/>
      <c r="H34" s="31"/>
      <c r="I34" s="31"/>
      <c r="J34" s="31">
        <f>IPMT($I$8,1,$I$9,-$I$7)</f>
        <v>180</v>
      </c>
    </row>
    <row r="35" spans="1:10" ht="14" x14ac:dyDescent="0.15">
      <c r="A35" s="6"/>
      <c r="B35" s="301" t="s">
        <v>22</v>
      </c>
      <c r="C35" s="302"/>
      <c r="D35" s="303"/>
      <c r="E35" s="47">
        <f t="shared" ref="E35:J35" si="3">SUMIF(E30:E34,"&gt;0",E30:E34)</f>
        <v>0</v>
      </c>
      <c r="F35" s="47">
        <f t="shared" si="3"/>
        <v>700</v>
      </c>
      <c r="G35" s="47">
        <f t="shared" si="3"/>
        <v>644.34679752418015</v>
      </c>
      <c r="H35" s="47">
        <f t="shared" si="3"/>
        <v>635.91093492456946</v>
      </c>
      <c r="I35" s="47">
        <f t="shared" si="3"/>
        <v>565.50453928856496</v>
      </c>
      <c r="J35" s="47">
        <f t="shared" si="3"/>
        <v>671.57782387076008</v>
      </c>
    </row>
    <row r="36" spans="1:10" ht="14" x14ac:dyDescent="0.15">
      <c r="A36" s="6"/>
      <c r="B36" s="290"/>
      <c r="C36" s="291"/>
      <c r="D36" s="292"/>
      <c r="E36" s="292"/>
      <c r="F36" s="292"/>
      <c r="G36" s="292"/>
      <c r="H36" s="292"/>
      <c r="I36" s="292"/>
      <c r="J36" s="293"/>
    </row>
    <row r="37" spans="1:10" ht="14" x14ac:dyDescent="0.15">
      <c r="A37" s="6"/>
      <c r="B37" s="298" t="s">
        <v>178</v>
      </c>
      <c r="C37" s="299"/>
      <c r="D37" s="300"/>
      <c r="E37" s="29" t="s">
        <v>0</v>
      </c>
      <c r="F37" s="29" t="s">
        <v>1</v>
      </c>
      <c r="G37" s="29" t="s">
        <v>2</v>
      </c>
      <c r="H37" s="29" t="s">
        <v>3</v>
      </c>
      <c r="I37" s="29" t="s">
        <v>4</v>
      </c>
      <c r="J37" s="29" t="s">
        <v>5</v>
      </c>
    </row>
    <row r="38" spans="1:10" ht="14" x14ac:dyDescent="0.15">
      <c r="A38" s="6"/>
      <c r="B38" s="304" t="s">
        <v>16</v>
      </c>
      <c r="C38" s="305"/>
      <c r="D38" s="312"/>
      <c r="E38" s="31"/>
      <c r="F38" s="31">
        <f>PPMT($E$8,1,$E$9,-$E$7)</f>
        <v>1113.0640495163932</v>
      </c>
      <c r="G38" s="31">
        <f>PPMT($E$8,2,$E$9,-$E$7)</f>
        <v>1168.7172519922131</v>
      </c>
      <c r="H38" s="31">
        <f>PPMT($E$8,3,$E$9,-$E$7)</f>
        <v>1227.1531145918234</v>
      </c>
      <c r="I38" s="31">
        <f>PPMT($E$8,4,$E$9,-$E$7)</f>
        <v>1288.5107703214146</v>
      </c>
      <c r="J38" s="31">
        <f>PPMT($E$8,5,$E$9,-$E$7)</f>
        <v>1352.9363088374857</v>
      </c>
    </row>
    <row r="39" spans="1:10" ht="14" x14ac:dyDescent="0.15">
      <c r="A39" s="6"/>
      <c r="B39" s="304" t="s">
        <v>17</v>
      </c>
      <c r="C39" s="305"/>
      <c r="D39" s="312"/>
      <c r="E39" s="31"/>
      <c r="F39" s="31"/>
      <c r="G39" s="31" t="e">
        <f>PPMT($F$8,1,$F$9,-$F$7)</f>
        <v>#NUM!</v>
      </c>
      <c r="H39" s="31" t="e">
        <f>PPMT($F$8,2,$F$9,-$F$7)</f>
        <v>#NUM!</v>
      </c>
      <c r="I39" s="31" t="e">
        <f>PPMT($F$8,3,$F$9,-$F$7)</f>
        <v>#NUM!</v>
      </c>
      <c r="J39" s="31" t="e">
        <f>PPMT($F$8,4,$F$9,-$F$7)</f>
        <v>#NUM!</v>
      </c>
    </row>
    <row r="40" spans="1:10" ht="14" x14ac:dyDescent="0.15">
      <c r="A40" s="6"/>
      <c r="B40" s="304" t="s">
        <v>18</v>
      </c>
      <c r="C40" s="305"/>
      <c r="D40" s="312"/>
      <c r="E40" s="31"/>
      <c r="F40" s="31"/>
      <c r="G40" s="31"/>
      <c r="H40" s="31">
        <f>PPMT($G$8,1,$G$9,-$G$7)</f>
        <v>180.97479812826811</v>
      </c>
      <c r="I40" s="31">
        <f>PPMT($G$8,2,$G$9,-$G$7)</f>
        <v>190.02353803468151</v>
      </c>
      <c r="J40" s="31">
        <f>PPMT($G$8,3,$G$9,-$G$7)</f>
        <v>199.52471493641559</v>
      </c>
    </row>
    <row r="41" spans="1:10" ht="14" x14ac:dyDescent="0.15">
      <c r="A41" s="6"/>
      <c r="B41" s="304" t="s">
        <v>19</v>
      </c>
      <c r="C41" s="305"/>
      <c r="D41" s="312"/>
      <c r="E41" s="31"/>
      <c r="F41" s="31"/>
      <c r="G41" s="31"/>
      <c r="H41" s="31"/>
      <c r="I41" s="31" t="e">
        <f>PPMT($H$8,1,$H$9,-$H$7)</f>
        <v>#NUM!</v>
      </c>
      <c r="J41" s="31" t="e">
        <f>PPMT($H$8,2,$H$9,-$H$7)</f>
        <v>#NUM!</v>
      </c>
    </row>
    <row r="42" spans="1:10" ht="14" x14ac:dyDescent="0.15">
      <c r="A42" s="6"/>
      <c r="B42" s="304" t="s">
        <v>20</v>
      </c>
      <c r="C42" s="305"/>
      <c r="D42" s="312"/>
      <c r="E42" s="31"/>
      <c r="F42" s="31"/>
      <c r="G42" s="31"/>
      <c r="H42" s="31"/>
      <c r="I42" s="31"/>
      <c r="J42" s="31">
        <f>PPMT($I$8,1,$I$9,-$I$7)</f>
        <v>532.18920129356877</v>
      </c>
    </row>
    <row r="43" spans="1:10" ht="14" x14ac:dyDescent="0.15">
      <c r="A43" s="6"/>
      <c r="B43" s="313" t="s">
        <v>22</v>
      </c>
      <c r="C43" s="314"/>
      <c r="D43" s="315"/>
      <c r="E43" s="47">
        <f t="shared" ref="E43:J43" si="4">SUMIF(E38:E42,"&gt;0",E38:E42)</f>
        <v>0</v>
      </c>
      <c r="F43" s="47">
        <f t="shared" si="4"/>
        <v>1113.0640495163932</v>
      </c>
      <c r="G43" s="47">
        <f t="shared" si="4"/>
        <v>1168.7172519922131</v>
      </c>
      <c r="H43" s="47">
        <f t="shared" si="4"/>
        <v>1408.1279127200914</v>
      </c>
      <c r="I43" s="47">
        <f t="shared" si="4"/>
        <v>1478.5343083560961</v>
      </c>
      <c r="J43" s="47">
        <f t="shared" si="4"/>
        <v>2084.6502250674703</v>
      </c>
    </row>
    <row r="44" spans="1:10" ht="14" x14ac:dyDescent="0.15">
      <c r="A44" s="6"/>
      <c r="B44" s="10"/>
      <c r="C44" s="10"/>
      <c r="D44" s="10"/>
      <c r="E44" s="10"/>
      <c r="F44" s="10"/>
      <c r="G44" s="10"/>
      <c r="H44" s="10"/>
      <c r="I44" s="10"/>
      <c r="J44" s="10"/>
    </row>
    <row r="45" spans="1:10" ht="14" x14ac:dyDescent="0.15">
      <c r="A45" s="6"/>
      <c r="B45" s="10"/>
      <c r="C45" s="10"/>
      <c r="D45" s="10"/>
      <c r="E45" s="10"/>
      <c r="F45" s="10"/>
      <c r="G45" s="10"/>
      <c r="H45" s="10"/>
      <c r="I45" s="284" t="s">
        <v>161</v>
      </c>
      <c r="J45" s="284"/>
    </row>
    <row r="46" spans="1:10" ht="14" x14ac:dyDescent="0.15">
      <c r="A46" s="6"/>
      <c r="B46" s="10"/>
      <c r="C46" s="10"/>
      <c r="D46" s="10"/>
      <c r="E46" s="10"/>
      <c r="F46" s="10"/>
      <c r="G46" s="10"/>
      <c r="H46" s="10"/>
      <c r="I46" s="10"/>
      <c r="J46" s="10"/>
    </row>
    <row r="47" spans="1:10" ht="14" x14ac:dyDescent="0.15">
      <c r="A47" s="6"/>
      <c r="B47" s="10"/>
      <c r="C47" s="10"/>
      <c r="D47" s="10"/>
      <c r="E47" s="10"/>
      <c r="F47" s="10"/>
      <c r="G47" s="10"/>
      <c r="H47" s="10"/>
      <c r="I47" s="10"/>
      <c r="J47" s="10"/>
    </row>
    <row r="48" spans="1:10" ht="14" x14ac:dyDescent="0.15">
      <c r="A48" s="6"/>
      <c r="B48" s="10"/>
      <c r="C48" s="10"/>
      <c r="D48" s="10"/>
      <c r="E48" s="10"/>
      <c r="F48" s="10"/>
      <c r="G48" s="10"/>
      <c r="H48" s="10"/>
      <c r="I48" s="10"/>
      <c r="J48" s="10"/>
    </row>
    <row r="49" spans="1:10" ht="14" x14ac:dyDescent="0.15">
      <c r="A49" s="6"/>
      <c r="B49" s="10"/>
      <c r="C49" s="10"/>
      <c r="D49" s="10"/>
      <c r="E49" s="10"/>
      <c r="F49" s="10"/>
      <c r="G49" s="10"/>
      <c r="H49" s="10"/>
      <c r="I49" s="10"/>
      <c r="J49" s="10"/>
    </row>
    <row r="50" spans="1:10" ht="14" x14ac:dyDescent="0.15">
      <c r="A50" s="6"/>
      <c r="B50" s="10"/>
      <c r="C50" s="10"/>
      <c r="D50" s="10"/>
      <c r="E50" s="10"/>
      <c r="F50" s="10"/>
      <c r="G50" s="10"/>
      <c r="H50" s="10"/>
      <c r="I50" s="10"/>
      <c r="J50" s="10"/>
    </row>
    <row r="51" spans="1:10" ht="14" x14ac:dyDescent="0.15">
      <c r="A51" s="6"/>
      <c r="B51" s="10"/>
      <c r="C51" s="10"/>
      <c r="D51" s="10"/>
      <c r="E51" s="10"/>
      <c r="F51" s="10"/>
      <c r="G51" s="10"/>
      <c r="H51" s="10"/>
      <c r="I51" s="10"/>
      <c r="J51" s="10"/>
    </row>
    <row r="52" spans="1:10" ht="14" x14ac:dyDescent="0.15">
      <c r="A52" s="6"/>
      <c r="B52" s="10"/>
      <c r="C52" s="10"/>
      <c r="D52" s="10"/>
      <c r="E52" s="10"/>
      <c r="F52" s="10"/>
      <c r="G52" s="10"/>
      <c r="H52" s="10"/>
      <c r="I52" s="10"/>
      <c r="J52" s="10"/>
    </row>
    <row r="53" spans="1:10" ht="14" x14ac:dyDescent="0.15">
      <c r="A53" s="6"/>
      <c r="B53" s="10"/>
      <c r="C53" s="10"/>
      <c r="D53" s="10"/>
      <c r="E53" s="10"/>
      <c r="F53" s="10"/>
      <c r="G53" s="10"/>
      <c r="H53" s="10"/>
      <c r="I53" s="10"/>
      <c r="J53" s="10"/>
    </row>
    <row r="54" spans="1:10" ht="14" x14ac:dyDescent="0.15">
      <c r="A54" s="6"/>
      <c r="B54" s="10"/>
      <c r="C54" s="10"/>
      <c r="D54" s="10"/>
      <c r="E54" s="10"/>
      <c r="F54" s="10"/>
      <c r="G54" s="10"/>
      <c r="H54" s="10"/>
      <c r="I54" s="10"/>
      <c r="J54" s="10"/>
    </row>
    <row r="55" spans="1:10" ht="14" x14ac:dyDescent="0.15">
      <c r="A55" s="6"/>
      <c r="B55" s="10"/>
      <c r="C55" s="10"/>
      <c r="D55" s="10"/>
      <c r="E55" s="10"/>
      <c r="F55" s="10"/>
      <c r="G55" s="10"/>
      <c r="H55" s="10"/>
      <c r="I55" s="10"/>
      <c r="J55" s="10"/>
    </row>
    <row r="56" spans="1:10" ht="14" x14ac:dyDescent="0.15">
      <c r="A56" s="6"/>
      <c r="B56" s="10"/>
      <c r="C56" s="10"/>
      <c r="D56" s="10"/>
      <c r="E56" s="10"/>
      <c r="F56" s="10"/>
      <c r="G56" s="10"/>
      <c r="H56" s="10"/>
      <c r="I56" s="10"/>
      <c r="J56" s="10"/>
    </row>
    <row r="57" spans="1:10" ht="14" x14ac:dyDescent="0.15">
      <c r="A57" s="6"/>
      <c r="B57" s="10"/>
      <c r="C57" s="10"/>
      <c r="D57" s="10"/>
      <c r="E57" s="10"/>
      <c r="F57" s="10"/>
      <c r="G57" s="10"/>
      <c r="H57" s="10"/>
      <c r="I57" s="10"/>
      <c r="J57" s="10"/>
    </row>
    <row r="58" spans="1:10" ht="14" x14ac:dyDescent="0.15">
      <c r="A58" s="6"/>
      <c r="B58" s="10"/>
      <c r="C58" s="10"/>
      <c r="D58" s="10"/>
      <c r="E58" s="10"/>
      <c r="F58" s="10"/>
      <c r="G58" s="10"/>
      <c r="H58" s="10"/>
      <c r="I58" s="10"/>
      <c r="J58" s="10"/>
    </row>
    <row r="59" spans="1:10" ht="14" x14ac:dyDescent="0.15">
      <c r="A59" s="6"/>
      <c r="B59" s="10"/>
      <c r="C59" s="10"/>
      <c r="D59" s="10"/>
      <c r="E59" s="10"/>
      <c r="F59" s="10"/>
      <c r="G59" s="10"/>
      <c r="H59" s="10"/>
      <c r="I59" s="10"/>
      <c r="J59" s="10"/>
    </row>
    <row r="60" spans="1:10" ht="14" x14ac:dyDescent="0.15">
      <c r="A60" s="6"/>
      <c r="B60" s="10"/>
      <c r="C60" s="10"/>
      <c r="D60" s="10"/>
      <c r="E60" s="10"/>
      <c r="F60" s="10"/>
      <c r="G60" s="10"/>
      <c r="H60" s="10"/>
      <c r="I60" s="10"/>
      <c r="J60" s="10"/>
    </row>
    <row r="61" spans="1:10" ht="14" x14ac:dyDescent="0.15">
      <c r="A61" s="6"/>
      <c r="B61" s="10"/>
      <c r="C61" s="10"/>
      <c r="D61" s="10"/>
      <c r="E61" s="10"/>
      <c r="F61" s="10"/>
      <c r="G61" s="10"/>
      <c r="H61" s="10"/>
      <c r="I61" s="10"/>
      <c r="J61" s="10"/>
    </row>
    <row r="62" spans="1:10" ht="14" x14ac:dyDescent="0.15">
      <c r="A62" s="6"/>
      <c r="B62" s="10"/>
      <c r="C62" s="10"/>
      <c r="D62" s="10"/>
      <c r="E62" s="10"/>
      <c r="F62" s="10"/>
      <c r="G62" s="10"/>
      <c r="H62" s="10"/>
      <c r="I62" s="10"/>
      <c r="J62" s="10"/>
    </row>
    <row r="63" spans="1:10" ht="14" x14ac:dyDescent="0.15">
      <c r="A63" s="6"/>
      <c r="B63" s="10"/>
      <c r="C63" s="10"/>
      <c r="D63" s="10"/>
      <c r="E63" s="10"/>
      <c r="F63" s="10"/>
      <c r="G63" s="10"/>
      <c r="H63" s="10"/>
      <c r="I63" s="10"/>
      <c r="J63" s="10"/>
    </row>
    <row r="64" spans="1:10" ht="14" x14ac:dyDescent="0.15">
      <c r="A64" s="6"/>
      <c r="B64" s="10"/>
      <c r="C64" s="10"/>
      <c r="D64" s="10"/>
      <c r="E64" s="10"/>
      <c r="F64" s="10"/>
      <c r="G64" s="10"/>
      <c r="H64" s="10"/>
      <c r="I64" s="10"/>
      <c r="J64" s="10"/>
    </row>
    <row r="65" spans="1:10" ht="14" x14ac:dyDescent="0.15">
      <c r="A65" s="6"/>
      <c r="B65" s="10"/>
      <c r="C65" s="10"/>
      <c r="D65" s="10"/>
      <c r="E65" s="10"/>
      <c r="F65" s="10"/>
      <c r="G65" s="10"/>
      <c r="H65" s="10"/>
      <c r="I65" s="10"/>
      <c r="J65" s="10"/>
    </row>
    <row r="66" spans="1:10" ht="14" x14ac:dyDescent="0.15">
      <c r="A66" s="6"/>
      <c r="B66" s="10"/>
      <c r="C66" s="10"/>
      <c r="D66" s="10"/>
      <c r="E66" s="10"/>
      <c r="F66" s="10"/>
      <c r="G66" s="10"/>
      <c r="H66" s="10"/>
      <c r="I66" s="10"/>
      <c r="J66" s="10"/>
    </row>
    <row r="67" spans="1:10" ht="14" x14ac:dyDescent="0.15">
      <c r="A67" s="6"/>
      <c r="B67" s="10"/>
      <c r="C67" s="10"/>
      <c r="D67" s="10"/>
      <c r="E67" s="10"/>
      <c r="F67" s="10"/>
      <c r="G67" s="10"/>
      <c r="H67" s="10"/>
      <c r="I67" s="10"/>
      <c r="J67" s="10"/>
    </row>
    <row r="68" spans="1:10" ht="14" x14ac:dyDescent="0.15">
      <c r="A68" s="6"/>
      <c r="B68" s="10"/>
      <c r="C68" s="10"/>
      <c r="D68" s="10"/>
      <c r="E68" s="10"/>
      <c r="F68" s="10"/>
      <c r="G68" s="10"/>
      <c r="H68" s="10"/>
      <c r="I68" s="10"/>
      <c r="J68" s="10"/>
    </row>
    <row r="69" spans="1:10" ht="14" x14ac:dyDescent="0.15">
      <c r="A69" s="6"/>
      <c r="B69" s="10"/>
      <c r="C69" s="10"/>
      <c r="D69" s="10"/>
      <c r="E69" s="10"/>
      <c r="F69" s="10"/>
      <c r="G69" s="10"/>
      <c r="H69" s="10"/>
      <c r="I69" s="10"/>
      <c r="J69" s="10"/>
    </row>
    <row r="70" spans="1:10" ht="14" x14ac:dyDescent="0.15">
      <c r="A70" s="6"/>
      <c r="B70" s="10"/>
      <c r="C70" s="10"/>
      <c r="D70" s="10"/>
      <c r="E70" s="10"/>
      <c r="F70" s="10"/>
      <c r="G70" s="10"/>
      <c r="H70" s="10"/>
      <c r="I70" s="10"/>
      <c r="J70" s="10"/>
    </row>
    <row r="71" spans="1:10" ht="14" x14ac:dyDescent="0.15">
      <c r="A71" s="6"/>
      <c r="B71" s="10"/>
      <c r="C71" s="10"/>
      <c r="D71" s="10"/>
      <c r="E71" s="10"/>
      <c r="F71" s="10"/>
      <c r="G71" s="10"/>
      <c r="H71" s="10"/>
      <c r="I71" s="10"/>
      <c r="J71" s="10"/>
    </row>
    <row r="72" spans="1:10" ht="14" x14ac:dyDescent="0.15">
      <c r="A72" s="6"/>
      <c r="B72" s="10"/>
      <c r="C72" s="10"/>
      <c r="D72" s="10"/>
      <c r="E72" s="10"/>
      <c r="F72" s="10"/>
      <c r="G72" s="10"/>
      <c r="H72" s="10"/>
      <c r="I72" s="10"/>
      <c r="J72" s="10"/>
    </row>
    <row r="73" spans="1:10" ht="14" x14ac:dyDescent="0.15">
      <c r="A73" s="6"/>
      <c r="B73" s="10"/>
      <c r="C73" s="10"/>
      <c r="D73" s="10"/>
      <c r="E73" s="10"/>
      <c r="F73" s="10"/>
      <c r="G73" s="10"/>
      <c r="H73" s="10"/>
      <c r="I73" s="10"/>
      <c r="J73" s="10"/>
    </row>
    <row r="74" spans="1:10" ht="14" x14ac:dyDescent="0.15">
      <c r="A74" s="6"/>
      <c r="B74" s="10"/>
      <c r="C74" s="10"/>
      <c r="D74" s="10"/>
      <c r="E74" s="10"/>
      <c r="F74" s="10"/>
      <c r="G74" s="10"/>
      <c r="H74" s="10"/>
      <c r="I74" s="10"/>
      <c r="J74" s="10"/>
    </row>
    <row r="75" spans="1:10" ht="14" x14ac:dyDescent="0.15">
      <c r="A75" s="6"/>
      <c r="B75" s="10"/>
      <c r="C75" s="10"/>
      <c r="D75" s="10"/>
      <c r="E75" s="10"/>
      <c r="F75" s="10"/>
      <c r="G75" s="10"/>
      <c r="H75" s="10"/>
      <c r="I75" s="10"/>
      <c r="J75" s="10"/>
    </row>
    <row r="76" spans="1:10" ht="14" x14ac:dyDescent="0.15">
      <c r="A76" s="6"/>
      <c r="B76" s="10"/>
      <c r="C76" s="10"/>
      <c r="D76" s="10"/>
      <c r="E76" s="10"/>
      <c r="F76" s="10"/>
      <c r="G76" s="10"/>
      <c r="H76" s="10"/>
      <c r="I76" s="10"/>
      <c r="J76" s="10"/>
    </row>
    <row r="77" spans="1:10" ht="14" x14ac:dyDescent="0.15">
      <c r="A77" s="6"/>
      <c r="B77" s="10"/>
      <c r="C77" s="10"/>
      <c r="D77" s="10"/>
      <c r="E77" s="10"/>
      <c r="F77" s="10"/>
      <c r="G77" s="10"/>
      <c r="H77" s="10"/>
      <c r="I77" s="10"/>
      <c r="J77" s="10"/>
    </row>
    <row r="78" spans="1:10" ht="14" x14ac:dyDescent="0.15">
      <c r="A78" s="6"/>
      <c r="B78" s="10"/>
      <c r="C78" s="10"/>
      <c r="D78" s="10"/>
      <c r="E78" s="10"/>
      <c r="F78" s="10"/>
      <c r="G78" s="10"/>
      <c r="H78" s="10"/>
      <c r="I78" s="10"/>
      <c r="J78" s="10"/>
    </row>
    <row r="79" spans="1:10" ht="14" x14ac:dyDescent="0.15">
      <c r="A79" s="6"/>
      <c r="B79" s="10"/>
      <c r="C79" s="10"/>
      <c r="D79" s="10"/>
      <c r="E79" s="10"/>
      <c r="F79" s="10"/>
      <c r="G79" s="10"/>
      <c r="H79" s="10"/>
      <c r="I79" s="10"/>
      <c r="J79" s="10"/>
    </row>
    <row r="80" spans="1:10" ht="14" x14ac:dyDescent="0.15">
      <c r="A80" s="6"/>
      <c r="B80" s="10"/>
      <c r="C80" s="10"/>
      <c r="D80" s="10"/>
      <c r="E80" s="10"/>
      <c r="F80" s="10"/>
      <c r="G80" s="10"/>
      <c r="H80" s="10"/>
      <c r="I80" s="10"/>
      <c r="J80" s="10"/>
    </row>
    <row r="81" spans="1:10" ht="14" x14ac:dyDescent="0.15">
      <c r="A81" s="6"/>
      <c r="B81" s="10"/>
      <c r="C81" s="10"/>
      <c r="D81" s="10"/>
      <c r="E81" s="10"/>
      <c r="F81" s="10"/>
      <c r="G81" s="10"/>
      <c r="H81" s="10"/>
      <c r="I81" s="10"/>
      <c r="J81" s="10"/>
    </row>
    <row r="82" spans="1:10" ht="14" x14ac:dyDescent="0.15">
      <c r="A82" s="6"/>
      <c r="B82" s="10"/>
      <c r="C82" s="10"/>
      <c r="D82" s="10"/>
      <c r="E82" s="10"/>
      <c r="F82" s="10"/>
      <c r="G82" s="10"/>
      <c r="H82" s="10"/>
      <c r="I82" s="10"/>
      <c r="J82" s="10"/>
    </row>
    <row r="83" spans="1:10" ht="14" x14ac:dyDescent="0.15">
      <c r="A83" s="6"/>
      <c r="B83" s="10"/>
      <c r="C83" s="10"/>
      <c r="D83" s="10"/>
      <c r="E83" s="10"/>
      <c r="F83" s="10"/>
      <c r="G83" s="10"/>
      <c r="H83" s="10"/>
      <c r="I83" s="10"/>
      <c r="J83" s="10"/>
    </row>
    <row r="84" spans="1:10" ht="14" x14ac:dyDescent="0.15">
      <c r="A84" s="6"/>
      <c r="B84" s="10"/>
      <c r="C84" s="10"/>
      <c r="D84" s="10"/>
      <c r="E84" s="10"/>
      <c r="F84" s="10"/>
      <c r="G84" s="10"/>
      <c r="H84" s="10"/>
      <c r="I84" s="10"/>
      <c r="J84" s="10"/>
    </row>
    <row r="85" spans="1:10" ht="14" x14ac:dyDescent="0.15">
      <c r="A85" s="6"/>
      <c r="B85" s="10"/>
      <c r="C85" s="10"/>
      <c r="D85" s="10"/>
      <c r="E85" s="10"/>
      <c r="F85" s="10"/>
      <c r="G85" s="10"/>
      <c r="H85" s="10"/>
      <c r="I85" s="10"/>
      <c r="J85" s="10"/>
    </row>
    <row r="86" spans="1:10" ht="14" x14ac:dyDescent="0.15">
      <c r="A86" s="6"/>
      <c r="B86" s="10"/>
      <c r="C86" s="10"/>
      <c r="D86" s="10"/>
      <c r="E86" s="10"/>
      <c r="F86" s="10"/>
      <c r="G86" s="10"/>
      <c r="H86" s="10"/>
      <c r="I86" s="10"/>
      <c r="J86" s="10"/>
    </row>
    <row r="87" spans="1:10" ht="14" x14ac:dyDescent="0.15">
      <c r="A87" s="6"/>
      <c r="B87" s="10"/>
      <c r="C87" s="10"/>
      <c r="D87" s="10"/>
      <c r="E87" s="10"/>
      <c r="F87" s="10"/>
      <c r="G87" s="10"/>
      <c r="H87" s="10"/>
      <c r="I87" s="10"/>
      <c r="J87" s="10"/>
    </row>
    <row r="88" spans="1:10" ht="14" x14ac:dyDescent="0.15">
      <c r="A88" s="6"/>
      <c r="B88" s="10"/>
      <c r="C88" s="10"/>
      <c r="D88" s="10"/>
      <c r="E88" s="10"/>
      <c r="F88" s="10"/>
      <c r="G88" s="10"/>
      <c r="H88" s="10"/>
      <c r="I88" s="10"/>
      <c r="J88" s="10"/>
    </row>
    <row r="89" spans="1:10" ht="14" x14ac:dyDescent="0.15">
      <c r="A89" s="6"/>
      <c r="B89" s="10"/>
      <c r="C89" s="10"/>
      <c r="D89" s="10"/>
      <c r="E89" s="10"/>
      <c r="F89" s="10"/>
      <c r="G89" s="10"/>
      <c r="H89" s="10"/>
      <c r="I89" s="10"/>
      <c r="J89" s="10"/>
    </row>
    <row r="90" spans="1:10" ht="14" x14ac:dyDescent="0.15">
      <c r="A90" s="6"/>
      <c r="B90" s="10"/>
      <c r="C90" s="10"/>
      <c r="D90" s="10"/>
      <c r="E90" s="10"/>
      <c r="F90" s="10"/>
      <c r="G90" s="10"/>
      <c r="H90" s="10"/>
      <c r="I90" s="10"/>
      <c r="J90" s="10"/>
    </row>
    <row r="91" spans="1:10" ht="14" x14ac:dyDescent="0.15">
      <c r="A91" s="6"/>
      <c r="B91" s="10"/>
      <c r="C91" s="10"/>
      <c r="D91" s="10"/>
      <c r="E91" s="10"/>
      <c r="F91" s="10"/>
      <c r="G91" s="10"/>
      <c r="H91" s="10"/>
      <c r="I91" s="10"/>
      <c r="J91" s="10"/>
    </row>
    <row r="92" spans="1:10" ht="14" x14ac:dyDescent="0.15">
      <c r="A92" s="6"/>
      <c r="B92" s="10"/>
      <c r="C92" s="10"/>
      <c r="D92" s="10"/>
      <c r="E92" s="10"/>
      <c r="F92" s="10"/>
      <c r="G92" s="10"/>
      <c r="H92" s="10"/>
      <c r="I92" s="10"/>
      <c r="J92" s="10"/>
    </row>
    <row r="93" spans="1:10" ht="14" x14ac:dyDescent="0.15">
      <c r="A93" s="6"/>
      <c r="B93" s="10"/>
      <c r="C93" s="10"/>
      <c r="D93" s="10"/>
      <c r="E93" s="10"/>
      <c r="F93" s="10"/>
      <c r="G93" s="10"/>
      <c r="H93" s="10"/>
      <c r="I93" s="10"/>
      <c r="J93" s="10"/>
    </row>
    <row r="94" spans="1:10" ht="14" x14ac:dyDescent="0.15">
      <c r="A94" s="6"/>
      <c r="B94" s="10"/>
      <c r="C94" s="10"/>
      <c r="D94" s="10"/>
      <c r="E94" s="10"/>
      <c r="F94" s="10"/>
      <c r="G94" s="10"/>
      <c r="H94" s="10"/>
      <c r="I94" s="10"/>
      <c r="J94" s="10"/>
    </row>
    <row r="95" spans="1:10" ht="14" x14ac:dyDescent="0.15">
      <c r="A95" s="6"/>
      <c r="B95" s="10"/>
      <c r="C95" s="10"/>
      <c r="D95" s="10"/>
      <c r="E95" s="10"/>
      <c r="F95" s="10"/>
      <c r="G95" s="10"/>
      <c r="H95" s="10"/>
      <c r="I95" s="10"/>
      <c r="J95" s="10"/>
    </row>
    <row r="96" spans="1:10" ht="14" x14ac:dyDescent="0.15">
      <c r="A96" s="6"/>
      <c r="B96" s="10"/>
      <c r="C96" s="10"/>
      <c r="D96" s="10"/>
      <c r="E96" s="10"/>
      <c r="F96" s="10"/>
      <c r="G96" s="10"/>
      <c r="H96" s="10"/>
      <c r="I96" s="10"/>
      <c r="J96" s="10"/>
    </row>
    <row r="97" spans="1:10" ht="14" x14ac:dyDescent="0.15">
      <c r="A97" s="6"/>
      <c r="B97" s="10"/>
      <c r="C97" s="10"/>
      <c r="D97" s="10"/>
      <c r="E97" s="10"/>
      <c r="F97" s="10"/>
      <c r="G97" s="10"/>
      <c r="H97" s="10"/>
      <c r="I97" s="10"/>
      <c r="J97" s="10"/>
    </row>
    <row r="98" spans="1:10" ht="14" x14ac:dyDescent="0.15">
      <c r="A98" s="6"/>
      <c r="B98" s="10"/>
      <c r="C98" s="10"/>
      <c r="D98" s="10"/>
      <c r="E98" s="10"/>
      <c r="F98" s="10"/>
      <c r="G98" s="10"/>
      <c r="H98" s="10"/>
      <c r="I98" s="10"/>
      <c r="J98" s="10"/>
    </row>
    <row r="99" spans="1:10" ht="14" x14ac:dyDescent="0.15">
      <c r="A99" s="6"/>
      <c r="B99" s="10"/>
      <c r="C99" s="10"/>
      <c r="D99" s="10"/>
      <c r="E99" s="10"/>
      <c r="F99" s="10"/>
      <c r="G99" s="10"/>
      <c r="H99" s="10"/>
      <c r="I99" s="10"/>
      <c r="J99" s="10"/>
    </row>
    <row r="100" spans="1:10" ht="14" x14ac:dyDescent="0.15">
      <c r="A100" s="6"/>
      <c r="B100" s="10"/>
      <c r="C100" s="10"/>
      <c r="D100" s="10"/>
      <c r="E100" s="10"/>
      <c r="F100" s="10"/>
      <c r="G100" s="10"/>
      <c r="H100" s="10"/>
      <c r="I100" s="10"/>
      <c r="J100" s="10"/>
    </row>
    <row r="101" spans="1:10" ht="14" x14ac:dyDescent="0.15">
      <c r="A101" s="6"/>
      <c r="B101" s="10"/>
      <c r="C101" s="10"/>
      <c r="D101" s="10"/>
      <c r="E101" s="10"/>
      <c r="F101" s="10"/>
      <c r="G101" s="10"/>
      <c r="H101" s="10"/>
      <c r="I101" s="10"/>
      <c r="J101" s="10"/>
    </row>
    <row r="102" spans="1:10" ht="14" x14ac:dyDescent="0.15">
      <c r="A102" s="6"/>
      <c r="B102" s="10"/>
      <c r="C102" s="10"/>
      <c r="D102" s="10"/>
      <c r="E102" s="10"/>
      <c r="F102" s="10"/>
      <c r="G102" s="10"/>
      <c r="H102" s="10"/>
      <c r="I102" s="10"/>
      <c r="J102" s="10"/>
    </row>
    <row r="103" spans="1:10" ht="14" x14ac:dyDescent="0.15">
      <c r="A103" s="6"/>
      <c r="B103" s="10"/>
      <c r="C103" s="10"/>
      <c r="D103" s="10"/>
      <c r="E103" s="10"/>
      <c r="F103" s="10"/>
      <c r="G103" s="10"/>
      <c r="H103" s="10"/>
      <c r="I103" s="10"/>
      <c r="J103" s="10"/>
    </row>
    <row r="104" spans="1:10" ht="14" x14ac:dyDescent="0.15">
      <c r="A104" s="6"/>
      <c r="B104" s="10"/>
      <c r="C104" s="10"/>
      <c r="D104" s="10"/>
      <c r="E104" s="10"/>
      <c r="F104" s="10"/>
      <c r="G104" s="10"/>
      <c r="H104" s="10"/>
      <c r="I104" s="10"/>
      <c r="J104" s="10"/>
    </row>
    <row r="105" spans="1:10" ht="14" x14ac:dyDescent="0.15">
      <c r="A105" s="6"/>
      <c r="B105" s="10"/>
      <c r="C105" s="10"/>
      <c r="D105" s="10"/>
      <c r="E105" s="10"/>
      <c r="F105" s="10"/>
      <c r="G105" s="10"/>
      <c r="H105" s="10"/>
      <c r="I105" s="10"/>
      <c r="J105" s="10"/>
    </row>
    <row r="106" spans="1:10" ht="14" x14ac:dyDescent="0.15">
      <c r="A106" s="6"/>
      <c r="B106" s="10"/>
      <c r="C106" s="10"/>
      <c r="D106" s="10"/>
      <c r="E106" s="10"/>
      <c r="F106" s="10"/>
      <c r="G106" s="10"/>
      <c r="H106" s="10"/>
      <c r="I106" s="10"/>
      <c r="J106" s="10"/>
    </row>
    <row r="107" spans="1:10" ht="14" x14ac:dyDescent="0.15">
      <c r="A107" s="6"/>
      <c r="B107" s="10"/>
      <c r="C107" s="10"/>
      <c r="D107" s="10"/>
      <c r="E107" s="10"/>
      <c r="F107" s="10"/>
      <c r="G107" s="10"/>
      <c r="H107" s="10"/>
      <c r="I107" s="10"/>
      <c r="J107" s="10"/>
    </row>
    <row r="108" spans="1:10" ht="14" x14ac:dyDescent="0.15">
      <c r="A108" s="6"/>
      <c r="B108" s="10"/>
      <c r="C108" s="10"/>
      <c r="D108" s="10"/>
      <c r="E108" s="10"/>
      <c r="F108" s="10"/>
      <c r="G108" s="10"/>
      <c r="H108" s="10"/>
      <c r="I108" s="10"/>
      <c r="J108" s="10"/>
    </row>
    <row r="109" spans="1:10" ht="14" x14ac:dyDescent="0.15">
      <c r="A109" s="6"/>
      <c r="B109" s="10"/>
      <c r="C109" s="10"/>
      <c r="D109" s="10"/>
      <c r="E109" s="10"/>
      <c r="F109" s="10"/>
      <c r="G109" s="10"/>
      <c r="H109" s="10"/>
      <c r="I109" s="10"/>
      <c r="J109" s="10"/>
    </row>
    <row r="110" spans="1:10" ht="14" x14ac:dyDescent="0.15">
      <c r="A110" s="6"/>
      <c r="B110" s="10"/>
      <c r="C110" s="10"/>
      <c r="D110" s="10"/>
      <c r="E110" s="10"/>
      <c r="F110" s="10"/>
      <c r="G110" s="10"/>
      <c r="H110" s="10"/>
      <c r="I110" s="10"/>
      <c r="J110" s="10"/>
    </row>
    <row r="111" spans="1:10" ht="14" x14ac:dyDescent="0.15">
      <c r="A111" s="6"/>
      <c r="B111" s="10"/>
      <c r="C111" s="10"/>
      <c r="D111" s="10"/>
      <c r="E111" s="10"/>
      <c r="F111" s="10"/>
      <c r="G111" s="10"/>
      <c r="H111" s="10"/>
      <c r="I111" s="10"/>
      <c r="J111" s="10"/>
    </row>
    <row r="112" spans="1:10" ht="14" x14ac:dyDescent="0.15">
      <c r="A112" s="6"/>
      <c r="B112" s="10"/>
      <c r="C112" s="10"/>
      <c r="D112" s="10"/>
      <c r="E112" s="10"/>
      <c r="F112" s="10"/>
      <c r="G112" s="10"/>
      <c r="H112" s="10"/>
      <c r="I112" s="10"/>
      <c r="J112" s="10"/>
    </row>
    <row r="113" spans="1:10" ht="14" x14ac:dyDescent="0.15">
      <c r="A113" s="6"/>
      <c r="B113" s="10"/>
      <c r="C113" s="10"/>
      <c r="D113" s="10"/>
      <c r="E113" s="10"/>
      <c r="F113" s="10"/>
      <c r="G113" s="10"/>
      <c r="H113" s="10"/>
      <c r="I113" s="10"/>
      <c r="J113" s="10"/>
    </row>
    <row r="114" spans="1:10" ht="14" x14ac:dyDescent="0.15">
      <c r="A114" s="6"/>
      <c r="B114" s="10"/>
      <c r="C114" s="10"/>
      <c r="D114" s="10"/>
      <c r="E114" s="10"/>
      <c r="F114" s="10"/>
      <c r="G114" s="10"/>
      <c r="H114" s="10"/>
      <c r="I114" s="10"/>
      <c r="J114" s="10"/>
    </row>
    <row r="115" spans="1:10" ht="14" x14ac:dyDescent="0.15">
      <c r="A115" s="6"/>
      <c r="B115" s="10"/>
      <c r="C115" s="10"/>
      <c r="D115" s="10"/>
      <c r="E115" s="10"/>
      <c r="F115" s="10"/>
      <c r="G115" s="10"/>
      <c r="H115" s="10"/>
      <c r="I115" s="10"/>
      <c r="J115" s="10"/>
    </row>
    <row r="116" spans="1:10" ht="14" x14ac:dyDescent="0.15">
      <c r="A116" s="6"/>
      <c r="B116" s="10"/>
      <c r="C116" s="10"/>
      <c r="D116" s="10"/>
      <c r="E116" s="10"/>
      <c r="F116" s="10"/>
      <c r="G116" s="10"/>
      <c r="H116" s="10"/>
      <c r="I116" s="10"/>
      <c r="J116" s="10"/>
    </row>
    <row r="117" spans="1:10" ht="14" x14ac:dyDescent="0.15">
      <c r="A117" s="6"/>
      <c r="B117" s="10"/>
      <c r="C117" s="10"/>
      <c r="D117" s="10"/>
      <c r="E117" s="10"/>
      <c r="F117" s="10"/>
      <c r="G117" s="10"/>
      <c r="H117" s="10"/>
      <c r="I117" s="10"/>
      <c r="J117" s="10"/>
    </row>
    <row r="118" spans="1:10" ht="14" x14ac:dyDescent="0.15">
      <c r="A118" s="6"/>
      <c r="B118" s="10"/>
      <c r="C118" s="10"/>
      <c r="D118" s="10"/>
      <c r="E118" s="10"/>
      <c r="F118" s="10"/>
      <c r="G118" s="10"/>
      <c r="H118" s="10"/>
      <c r="I118" s="10"/>
      <c r="J118" s="10"/>
    </row>
    <row r="119" spans="1:10" ht="14" x14ac:dyDescent="0.15">
      <c r="A119" s="6"/>
      <c r="B119" s="10"/>
      <c r="C119" s="10"/>
      <c r="D119" s="10"/>
      <c r="E119" s="10"/>
      <c r="F119" s="10"/>
      <c r="G119" s="10"/>
      <c r="H119" s="10"/>
      <c r="I119" s="10"/>
      <c r="J119" s="10"/>
    </row>
    <row r="120" spans="1:10" ht="14" x14ac:dyDescent="0.15">
      <c r="A120" s="6"/>
      <c r="B120" s="10"/>
      <c r="C120" s="10"/>
      <c r="D120" s="10"/>
      <c r="E120" s="10"/>
      <c r="F120" s="10"/>
      <c r="G120" s="10"/>
      <c r="H120" s="10"/>
      <c r="I120" s="10"/>
      <c r="J120" s="10"/>
    </row>
    <row r="121" spans="1:10" ht="14" x14ac:dyDescent="0.15">
      <c r="A121" s="6"/>
      <c r="B121" s="10"/>
      <c r="C121" s="10"/>
      <c r="D121" s="10"/>
      <c r="E121" s="10"/>
      <c r="F121" s="10"/>
      <c r="G121" s="10"/>
      <c r="H121" s="10"/>
      <c r="I121" s="10"/>
      <c r="J121" s="10"/>
    </row>
    <row r="122" spans="1:10" ht="14" x14ac:dyDescent="0.15">
      <c r="A122" s="6"/>
      <c r="B122" s="10"/>
      <c r="C122" s="10"/>
      <c r="D122" s="10"/>
      <c r="E122" s="10"/>
      <c r="F122" s="10"/>
      <c r="G122" s="10"/>
      <c r="H122" s="10"/>
      <c r="I122" s="10"/>
      <c r="J122" s="10"/>
    </row>
    <row r="123" spans="1:10" ht="14" x14ac:dyDescent="0.15">
      <c r="A123" s="6"/>
      <c r="B123" s="10"/>
      <c r="C123" s="10"/>
      <c r="D123" s="10"/>
      <c r="E123" s="10"/>
      <c r="F123" s="10"/>
      <c r="G123" s="10"/>
      <c r="H123" s="10"/>
      <c r="I123" s="10"/>
      <c r="J123" s="10"/>
    </row>
    <row r="124" spans="1:10" ht="14" x14ac:dyDescent="0.15">
      <c r="A124" s="6"/>
      <c r="B124" s="10"/>
      <c r="C124" s="10"/>
      <c r="D124" s="10"/>
      <c r="E124" s="10"/>
      <c r="F124" s="10"/>
      <c r="G124" s="10"/>
      <c r="H124" s="10"/>
      <c r="I124" s="10"/>
      <c r="J124" s="10"/>
    </row>
    <row r="125" spans="1:10" ht="14" x14ac:dyDescent="0.15">
      <c r="A125" s="6"/>
      <c r="B125" s="10"/>
      <c r="C125" s="10"/>
      <c r="D125" s="10"/>
      <c r="E125" s="10"/>
      <c r="F125" s="10"/>
      <c r="G125" s="10"/>
      <c r="H125" s="10"/>
      <c r="I125" s="10"/>
      <c r="J125" s="10"/>
    </row>
    <row r="126" spans="1:10" ht="14" x14ac:dyDescent="0.15">
      <c r="A126" s="6"/>
      <c r="B126" s="10"/>
      <c r="C126" s="10"/>
      <c r="D126" s="10"/>
      <c r="E126" s="10"/>
      <c r="F126" s="10"/>
      <c r="G126" s="10"/>
      <c r="H126" s="10"/>
      <c r="I126" s="10"/>
      <c r="J126" s="10"/>
    </row>
    <row r="127" spans="1:10" ht="14" x14ac:dyDescent="0.15">
      <c r="A127" s="6"/>
      <c r="B127" s="10"/>
      <c r="C127" s="10"/>
      <c r="D127" s="10"/>
      <c r="E127" s="10"/>
      <c r="F127" s="10"/>
      <c r="G127" s="10"/>
      <c r="H127" s="10"/>
      <c r="I127" s="10"/>
      <c r="J127" s="10"/>
    </row>
    <row r="128" spans="1:10" ht="14" x14ac:dyDescent="0.15">
      <c r="A128" s="6"/>
      <c r="B128" s="10"/>
      <c r="C128" s="10"/>
      <c r="D128" s="10"/>
      <c r="E128" s="10"/>
      <c r="F128" s="10"/>
      <c r="G128" s="10"/>
      <c r="H128" s="10"/>
      <c r="I128" s="10"/>
      <c r="J128" s="10"/>
    </row>
    <row r="129" spans="1:10" ht="14" x14ac:dyDescent="0.15">
      <c r="A129" s="6"/>
      <c r="B129" s="10"/>
      <c r="C129" s="10"/>
      <c r="D129" s="10"/>
      <c r="E129" s="10"/>
      <c r="F129" s="10"/>
      <c r="G129" s="10"/>
      <c r="H129" s="10"/>
      <c r="I129" s="10"/>
      <c r="J129" s="10"/>
    </row>
    <row r="130" spans="1:10" ht="14" x14ac:dyDescent="0.15">
      <c r="A130" s="6"/>
      <c r="B130" s="10"/>
      <c r="C130" s="10"/>
      <c r="D130" s="10"/>
      <c r="E130" s="10"/>
      <c r="F130" s="10"/>
      <c r="G130" s="10"/>
      <c r="H130" s="10"/>
      <c r="I130" s="10"/>
      <c r="J130" s="10"/>
    </row>
    <row r="131" spans="1:10" ht="14" x14ac:dyDescent="0.15">
      <c r="A131" s="6"/>
      <c r="B131" s="10"/>
      <c r="C131" s="10"/>
      <c r="D131" s="10"/>
      <c r="E131" s="10"/>
      <c r="F131" s="10"/>
      <c r="G131" s="10"/>
      <c r="H131" s="10"/>
      <c r="I131" s="10"/>
      <c r="J131" s="10"/>
    </row>
    <row r="132" spans="1:10" ht="14" x14ac:dyDescent="0.15">
      <c r="A132" s="6"/>
      <c r="B132" s="10"/>
      <c r="C132" s="10"/>
      <c r="D132" s="10"/>
      <c r="E132" s="10"/>
      <c r="F132" s="10"/>
      <c r="G132" s="10"/>
      <c r="H132" s="10"/>
      <c r="I132" s="10"/>
      <c r="J132" s="10"/>
    </row>
    <row r="133" spans="1:10" ht="14" x14ac:dyDescent="0.15">
      <c r="A133" s="6"/>
      <c r="B133" s="10"/>
      <c r="C133" s="10"/>
      <c r="D133" s="10"/>
      <c r="E133" s="10"/>
      <c r="F133" s="10"/>
      <c r="G133" s="10"/>
      <c r="H133" s="10"/>
      <c r="I133" s="10"/>
      <c r="J133" s="10"/>
    </row>
    <row r="134" spans="1:10" ht="14" x14ac:dyDescent="0.15">
      <c r="A134" s="6"/>
      <c r="B134" s="10"/>
      <c r="C134" s="10"/>
      <c r="D134" s="10"/>
      <c r="E134" s="10"/>
      <c r="F134" s="10"/>
      <c r="G134" s="10"/>
      <c r="H134" s="10"/>
      <c r="I134" s="10"/>
      <c r="J134" s="10"/>
    </row>
    <row r="135" spans="1:10" ht="14" x14ac:dyDescent="0.15">
      <c r="A135" s="6"/>
      <c r="B135" s="10"/>
      <c r="C135" s="10"/>
      <c r="D135" s="10"/>
      <c r="E135" s="10"/>
      <c r="F135" s="10"/>
      <c r="G135" s="10"/>
      <c r="H135" s="10"/>
      <c r="I135" s="10"/>
      <c r="J135" s="10"/>
    </row>
    <row r="136" spans="1:10" ht="14" x14ac:dyDescent="0.15">
      <c r="A136" s="6"/>
      <c r="B136" s="10"/>
      <c r="C136" s="10"/>
      <c r="D136" s="10"/>
      <c r="E136" s="10"/>
      <c r="F136" s="10"/>
      <c r="G136" s="10"/>
      <c r="H136" s="10"/>
      <c r="I136" s="10"/>
      <c r="J136" s="10"/>
    </row>
    <row r="137" spans="1:10" ht="14" x14ac:dyDescent="0.15">
      <c r="A137" s="6"/>
      <c r="B137" s="10"/>
      <c r="C137" s="10"/>
      <c r="D137" s="10"/>
      <c r="E137" s="10"/>
      <c r="F137" s="10"/>
      <c r="G137" s="10"/>
      <c r="H137" s="10"/>
      <c r="I137" s="10"/>
      <c r="J137" s="10"/>
    </row>
    <row r="138" spans="1:10" ht="14" x14ac:dyDescent="0.15">
      <c r="A138" s="6"/>
      <c r="B138" s="10"/>
      <c r="C138" s="10"/>
      <c r="D138" s="10"/>
      <c r="E138" s="10"/>
      <c r="F138" s="10"/>
      <c r="G138" s="10"/>
      <c r="H138" s="10"/>
      <c r="I138" s="10"/>
      <c r="J138" s="10"/>
    </row>
    <row r="139" spans="1:10" ht="14" x14ac:dyDescent="0.15">
      <c r="A139" s="6"/>
      <c r="B139" s="10"/>
      <c r="C139" s="10"/>
      <c r="D139" s="10"/>
      <c r="E139" s="10"/>
      <c r="F139" s="10"/>
      <c r="G139" s="10"/>
      <c r="H139" s="10"/>
      <c r="I139" s="10"/>
      <c r="J139" s="10"/>
    </row>
    <row r="140" spans="1:10" ht="14" x14ac:dyDescent="0.15">
      <c r="A140" s="6"/>
      <c r="B140" s="10"/>
      <c r="C140" s="10"/>
      <c r="D140" s="10"/>
      <c r="E140" s="10"/>
      <c r="F140" s="10"/>
      <c r="G140" s="10"/>
      <c r="H140" s="10"/>
      <c r="I140" s="10"/>
      <c r="J140" s="10"/>
    </row>
    <row r="141" spans="1:10" ht="14" x14ac:dyDescent="0.15">
      <c r="A141" s="6"/>
      <c r="B141" s="10"/>
      <c r="C141" s="10"/>
      <c r="D141" s="10"/>
      <c r="E141" s="10"/>
      <c r="F141" s="10"/>
      <c r="G141" s="10"/>
      <c r="H141" s="10"/>
      <c r="I141" s="10"/>
      <c r="J141" s="10"/>
    </row>
    <row r="142" spans="1:10" ht="14" x14ac:dyDescent="0.15">
      <c r="A142" s="6"/>
      <c r="B142" s="10"/>
      <c r="C142" s="10"/>
      <c r="D142" s="10"/>
      <c r="E142" s="10"/>
      <c r="F142" s="10"/>
      <c r="G142" s="10"/>
      <c r="H142" s="10"/>
      <c r="I142" s="10"/>
      <c r="J142" s="10"/>
    </row>
    <row r="143" spans="1:10" ht="14" x14ac:dyDescent="0.15">
      <c r="A143" s="6"/>
      <c r="B143" s="10"/>
      <c r="C143" s="10"/>
      <c r="D143" s="10"/>
      <c r="E143" s="10"/>
      <c r="F143" s="10"/>
      <c r="G143" s="10"/>
      <c r="H143" s="10"/>
      <c r="I143" s="10"/>
      <c r="J143" s="10"/>
    </row>
    <row r="144" spans="1:10" ht="14" x14ac:dyDescent="0.15">
      <c r="A144" s="6"/>
      <c r="B144" s="10"/>
      <c r="C144" s="10"/>
      <c r="D144" s="10"/>
      <c r="E144" s="10"/>
      <c r="F144" s="10"/>
      <c r="G144" s="10"/>
      <c r="H144" s="10"/>
      <c r="I144" s="10"/>
      <c r="J144" s="10"/>
    </row>
    <row r="145" spans="1:10" ht="14" x14ac:dyDescent="0.15">
      <c r="A145" s="6"/>
      <c r="B145" s="10"/>
      <c r="C145" s="10"/>
      <c r="D145" s="10"/>
      <c r="E145" s="10"/>
      <c r="F145" s="10"/>
      <c r="G145" s="10"/>
      <c r="H145" s="10"/>
      <c r="I145" s="10"/>
      <c r="J145" s="10"/>
    </row>
    <row r="146" spans="1:10" ht="14" x14ac:dyDescent="0.15">
      <c r="A146" s="6"/>
      <c r="B146" s="10"/>
      <c r="C146" s="10"/>
      <c r="D146" s="10"/>
      <c r="E146" s="10"/>
      <c r="F146" s="10"/>
      <c r="G146" s="10"/>
      <c r="H146" s="10"/>
      <c r="I146" s="10"/>
      <c r="J146" s="10"/>
    </row>
    <row r="147" spans="1:10" ht="14" x14ac:dyDescent="0.15">
      <c r="A147" s="6"/>
      <c r="B147" s="10"/>
      <c r="C147" s="10"/>
      <c r="D147" s="10"/>
      <c r="E147" s="10"/>
      <c r="F147" s="10"/>
      <c r="G147" s="10"/>
      <c r="H147" s="10"/>
      <c r="I147" s="10"/>
      <c r="J147" s="10"/>
    </row>
    <row r="148" spans="1:10" ht="14" x14ac:dyDescent="0.15">
      <c r="A148" s="6"/>
      <c r="B148" s="10"/>
      <c r="C148" s="10"/>
      <c r="D148" s="10"/>
      <c r="E148" s="10"/>
      <c r="F148" s="10"/>
      <c r="G148" s="10"/>
      <c r="H148" s="10"/>
      <c r="I148" s="10"/>
      <c r="J148" s="10"/>
    </row>
    <row r="149" spans="1:10" ht="14" x14ac:dyDescent="0.15">
      <c r="A149" s="6"/>
      <c r="B149" s="10"/>
      <c r="C149" s="10"/>
      <c r="D149" s="10"/>
      <c r="E149" s="10"/>
      <c r="F149" s="10"/>
      <c r="G149" s="10"/>
      <c r="H149" s="10"/>
      <c r="I149" s="10"/>
      <c r="J149" s="10"/>
    </row>
    <row r="150" spans="1:10" ht="14" x14ac:dyDescent="0.15">
      <c r="A150" s="6"/>
      <c r="B150" s="10"/>
      <c r="C150" s="10"/>
      <c r="D150" s="10"/>
      <c r="E150" s="10"/>
      <c r="F150" s="10"/>
      <c r="G150" s="10"/>
      <c r="H150" s="10"/>
      <c r="I150" s="10"/>
      <c r="J150" s="10"/>
    </row>
    <row r="151" spans="1:10" ht="14" x14ac:dyDescent="0.15">
      <c r="A151" s="6"/>
      <c r="B151" s="10"/>
      <c r="C151" s="10"/>
      <c r="D151" s="10"/>
      <c r="E151" s="10"/>
      <c r="F151" s="10"/>
      <c r="G151" s="10"/>
      <c r="H151" s="10"/>
      <c r="I151" s="10"/>
      <c r="J151" s="10"/>
    </row>
    <row r="152" spans="1:10" ht="14" x14ac:dyDescent="0.15">
      <c r="A152" s="6"/>
      <c r="B152" s="10"/>
      <c r="C152" s="10"/>
      <c r="D152" s="10"/>
      <c r="E152" s="10"/>
      <c r="F152" s="10"/>
      <c r="G152" s="10"/>
      <c r="H152" s="10"/>
      <c r="I152" s="10"/>
      <c r="J152" s="10"/>
    </row>
    <row r="153" spans="1:10" ht="14" x14ac:dyDescent="0.15">
      <c r="A153" s="6"/>
      <c r="B153" s="10"/>
      <c r="C153" s="10"/>
      <c r="D153" s="10"/>
      <c r="E153" s="10"/>
      <c r="F153" s="10"/>
      <c r="G153" s="10"/>
      <c r="H153" s="10"/>
      <c r="I153" s="10"/>
      <c r="J153" s="10"/>
    </row>
    <row r="154" spans="1:10" ht="14" x14ac:dyDescent="0.15">
      <c r="A154" s="6"/>
      <c r="B154" s="10"/>
      <c r="C154" s="10"/>
      <c r="D154" s="10"/>
      <c r="E154" s="10"/>
      <c r="F154" s="10"/>
      <c r="G154" s="10"/>
      <c r="H154" s="10"/>
      <c r="I154" s="10"/>
      <c r="J154" s="10"/>
    </row>
    <row r="155" spans="1:10" ht="14" x14ac:dyDescent="0.15">
      <c r="A155" s="6"/>
      <c r="B155" s="10"/>
      <c r="C155" s="10"/>
      <c r="D155" s="10"/>
      <c r="E155" s="10"/>
      <c r="F155" s="10"/>
      <c r="G155" s="10"/>
      <c r="H155" s="10"/>
      <c r="I155" s="10"/>
      <c r="J155" s="10"/>
    </row>
    <row r="156" spans="1:10" ht="14" x14ac:dyDescent="0.15">
      <c r="A156" s="6"/>
      <c r="B156" s="10"/>
      <c r="C156" s="10"/>
      <c r="D156" s="10"/>
      <c r="E156" s="10"/>
      <c r="F156" s="10"/>
      <c r="G156" s="10"/>
      <c r="H156" s="10"/>
      <c r="I156" s="10"/>
      <c r="J156" s="10"/>
    </row>
    <row r="157" spans="1:10" ht="14" x14ac:dyDescent="0.15">
      <c r="A157" s="6"/>
      <c r="B157" s="10"/>
      <c r="C157" s="10"/>
      <c r="D157" s="10"/>
      <c r="E157" s="10"/>
      <c r="F157" s="10"/>
      <c r="G157" s="10"/>
      <c r="H157" s="10"/>
      <c r="I157" s="10"/>
      <c r="J157" s="10"/>
    </row>
    <row r="158" spans="1:10" ht="14" x14ac:dyDescent="0.15">
      <c r="A158" s="6"/>
      <c r="B158" s="10"/>
      <c r="C158" s="10"/>
      <c r="D158" s="10"/>
      <c r="E158" s="10"/>
      <c r="F158" s="10"/>
      <c r="G158" s="10"/>
      <c r="H158" s="10"/>
      <c r="I158" s="10"/>
      <c r="J158" s="10"/>
    </row>
    <row r="159" spans="1:10" ht="14" x14ac:dyDescent="0.15">
      <c r="A159" s="6"/>
      <c r="B159" s="10"/>
      <c r="C159" s="10"/>
      <c r="D159" s="10"/>
      <c r="E159" s="10"/>
      <c r="F159" s="10"/>
      <c r="G159" s="10"/>
      <c r="H159" s="10"/>
      <c r="I159" s="10"/>
      <c r="J159" s="10"/>
    </row>
    <row r="160" spans="1:10" ht="14" x14ac:dyDescent="0.15">
      <c r="A160" s="6"/>
      <c r="B160" s="10"/>
      <c r="C160" s="10"/>
      <c r="D160" s="10"/>
      <c r="E160" s="10"/>
      <c r="F160" s="10"/>
      <c r="G160" s="10"/>
      <c r="H160" s="10"/>
      <c r="I160" s="10"/>
      <c r="J160" s="10"/>
    </row>
    <row r="161" spans="1:10" ht="14" x14ac:dyDescent="0.15">
      <c r="A161" s="6"/>
      <c r="B161" s="10"/>
      <c r="C161" s="10"/>
      <c r="D161" s="10"/>
      <c r="E161" s="10"/>
      <c r="F161" s="10"/>
      <c r="G161" s="10"/>
      <c r="H161" s="10"/>
      <c r="I161" s="10"/>
      <c r="J161" s="10"/>
    </row>
    <row r="162" spans="1:10" ht="14" x14ac:dyDescent="0.15">
      <c r="A162" s="6"/>
      <c r="B162" s="10"/>
      <c r="C162" s="10"/>
      <c r="D162" s="10"/>
      <c r="E162" s="10"/>
      <c r="F162" s="10"/>
      <c r="G162" s="10"/>
      <c r="H162" s="10"/>
      <c r="I162" s="10"/>
      <c r="J162" s="10"/>
    </row>
    <row r="163" spans="1:10" ht="14" x14ac:dyDescent="0.15">
      <c r="A163" s="6"/>
      <c r="B163" s="10"/>
      <c r="C163" s="10"/>
      <c r="D163" s="10"/>
      <c r="E163" s="10"/>
      <c r="F163" s="10"/>
      <c r="G163" s="10"/>
      <c r="H163" s="10"/>
      <c r="I163" s="10"/>
      <c r="J163" s="10"/>
    </row>
    <row r="164" spans="1:10" ht="14" x14ac:dyDescent="0.15">
      <c r="A164" s="6"/>
      <c r="B164" s="10"/>
      <c r="C164" s="10"/>
      <c r="D164" s="10"/>
      <c r="E164" s="10"/>
      <c r="F164" s="10"/>
      <c r="G164" s="10"/>
      <c r="H164" s="10"/>
      <c r="I164" s="10"/>
      <c r="J164" s="10"/>
    </row>
    <row r="165" spans="1:10" ht="14" x14ac:dyDescent="0.15">
      <c r="A165" s="6"/>
      <c r="B165" s="10"/>
      <c r="C165" s="10"/>
      <c r="D165" s="10"/>
      <c r="E165" s="10"/>
      <c r="F165" s="10"/>
      <c r="G165" s="10"/>
      <c r="H165" s="10"/>
      <c r="I165" s="10"/>
      <c r="J165" s="10"/>
    </row>
    <row r="166" spans="1:10" ht="14" x14ac:dyDescent="0.15">
      <c r="A166" s="6"/>
      <c r="B166" s="10"/>
      <c r="C166" s="10"/>
      <c r="D166" s="10"/>
      <c r="E166" s="10"/>
      <c r="F166" s="10"/>
      <c r="G166" s="10"/>
      <c r="H166" s="10"/>
      <c r="I166" s="10"/>
      <c r="J166" s="10"/>
    </row>
    <row r="167" spans="1:10" ht="14" x14ac:dyDescent="0.15">
      <c r="A167" s="6"/>
      <c r="B167" s="10"/>
      <c r="C167" s="10"/>
      <c r="D167" s="10"/>
      <c r="E167" s="10"/>
      <c r="F167" s="10"/>
      <c r="G167" s="10"/>
      <c r="H167" s="10"/>
      <c r="I167" s="10"/>
      <c r="J167" s="10"/>
    </row>
    <row r="168" spans="1:10" ht="14" x14ac:dyDescent="0.15">
      <c r="A168" s="6"/>
      <c r="B168" s="10"/>
      <c r="C168" s="10"/>
      <c r="D168" s="10"/>
      <c r="E168" s="10"/>
      <c r="F168" s="10"/>
      <c r="G168" s="10"/>
      <c r="H168" s="10"/>
      <c r="I168" s="10"/>
      <c r="J168" s="10"/>
    </row>
    <row r="169" spans="1:10" ht="14" x14ac:dyDescent="0.15">
      <c r="A169" s="6"/>
      <c r="B169" s="10"/>
      <c r="C169" s="10"/>
      <c r="D169" s="10"/>
      <c r="E169" s="10"/>
      <c r="F169" s="10"/>
      <c r="G169" s="10"/>
      <c r="H169" s="10"/>
      <c r="I169" s="10"/>
      <c r="J169" s="10"/>
    </row>
    <row r="170" spans="1:10" ht="14" x14ac:dyDescent="0.15">
      <c r="A170" s="6"/>
      <c r="B170" s="10"/>
      <c r="C170" s="10"/>
      <c r="D170" s="10"/>
      <c r="E170" s="10"/>
      <c r="F170" s="10"/>
      <c r="G170" s="10"/>
      <c r="H170" s="10"/>
      <c r="I170" s="10"/>
      <c r="J170" s="10"/>
    </row>
    <row r="171" spans="1:10" ht="14" x14ac:dyDescent="0.15">
      <c r="A171" s="6"/>
      <c r="B171" s="10"/>
      <c r="C171" s="10"/>
      <c r="D171" s="10"/>
      <c r="E171" s="10"/>
      <c r="F171" s="10"/>
      <c r="G171" s="10"/>
      <c r="H171" s="10"/>
      <c r="I171" s="10"/>
      <c r="J171" s="10"/>
    </row>
    <row r="172" spans="1:10" ht="14" x14ac:dyDescent="0.15">
      <c r="A172" s="6"/>
      <c r="B172" s="10"/>
      <c r="C172" s="10"/>
      <c r="D172" s="10"/>
      <c r="E172" s="10"/>
      <c r="F172" s="10"/>
      <c r="G172" s="10"/>
      <c r="H172" s="10"/>
      <c r="I172" s="10"/>
      <c r="J172" s="10"/>
    </row>
    <row r="173" spans="1:10" ht="14" x14ac:dyDescent="0.15">
      <c r="A173" s="6"/>
      <c r="B173" s="10"/>
      <c r="C173" s="10"/>
      <c r="D173" s="10"/>
      <c r="E173" s="10"/>
      <c r="F173" s="10"/>
      <c r="G173" s="10"/>
      <c r="H173" s="10"/>
      <c r="I173" s="10"/>
      <c r="J173" s="10"/>
    </row>
    <row r="174" spans="1:10" ht="14" x14ac:dyDescent="0.15">
      <c r="A174" s="6"/>
      <c r="B174" s="10"/>
      <c r="C174" s="10"/>
      <c r="D174" s="10"/>
      <c r="E174" s="10"/>
      <c r="F174" s="10"/>
      <c r="G174" s="10"/>
      <c r="H174" s="10"/>
      <c r="I174" s="10"/>
      <c r="J174" s="10"/>
    </row>
    <row r="175" spans="1:10" ht="14" x14ac:dyDescent="0.15">
      <c r="A175" s="6"/>
      <c r="B175" s="10"/>
      <c r="C175" s="10"/>
      <c r="D175" s="10"/>
      <c r="E175" s="10"/>
      <c r="F175" s="10"/>
      <c r="G175" s="10"/>
      <c r="H175" s="10"/>
      <c r="I175" s="10"/>
      <c r="J175" s="10"/>
    </row>
    <row r="176" spans="1:10" ht="14" x14ac:dyDescent="0.15">
      <c r="A176" s="6"/>
      <c r="B176" s="10"/>
      <c r="C176" s="10"/>
      <c r="D176" s="10"/>
      <c r="E176" s="10"/>
      <c r="F176" s="10"/>
      <c r="G176" s="10"/>
      <c r="H176" s="10"/>
      <c r="I176" s="10"/>
      <c r="J176" s="10"/>
    </row>
    <row r="177" spans="1:10" ht="14" x14ac:dyDescent="0.15">
      <c r="A177" s="6"/>
      <c r="B177" s="10"/>
      <c r="C177" s="10"/>
      <c r="D177" s="10"/>
      <c r="E177" s="10"/>
      <c r="F177" s="10"/>
      <c r="G177" s="10"/>
      <c r="H177" s="10"/>
      <c r="I177" s="10"/>
      <c r="J177" s="10"/>
    </row>
    <row r="178" spans="1:10" ht="14" x14ac:dyDescent="0.15">
      <c r="A178" s="6"/>
      <c r="B178" s="10"/>
      <c r="C178" s="10"/>
      <c r="D178" s="10"/>
      <c r="E178" s="10"/>
      <c r="F178" s="10"/>
      <c r="G178" s="10"/>
      <c r="H178" s="10"/>
      <c r="I178" s="10"/>
      <c r="J178" s="10"/>
    </row>
    <row r="179" spans="1:10" ht="14" x14ac:dyDescent="0.15">
      <c r="A179" s="6"/>
      <c r="B179" s="10"/>
      <c r="C179" s="10"/>
      <c r="D179" s="10"/>
      <c r="E179" s="10"/>
      <c r="F179" s="10"/>
      <c r="G179" s="10"/>
      <c r="H179" s="10"/>
      <c r="I179" s="10"/>
      <c r="J179" s="10"/>
    </row>
    <row r="180" spans="1:10" ht="14" x14ac:dyDescent="0.15">
      <c r="A180" s="6"/>
      <c r="B180" s="10"/>
      <c r="C180" s="10"/>
      <c r="D180" s="10"/>
      <c r="E180" s="10"/>
      <c r="F180" s="10"/>
      <c r="G180" s="10"/>
      <c r="H180" s="10"/>
      <c r="I180" s="10"/>
      <c r="J180" s="10"/>
    </row>
    <row r="181" spans="1:10" ht="14" x14ac:dyDescent="0.15">
      <c r="A181" s="6"/>
      <c r="B181" s="10"/>
      <c r="C181" s="10"/>
      <c r="D181" s="10"/>
      <c r="E181" s="10"/>
      <c r="F181" s="10"/>
      <c r="G181" s="10"/>
      <c r="H181" s="10"/>
      <c r="I181" s="10"/>
      <c r="J181" s="10"/>
    </row>
    <row r="182" spans="1:10" ht="14" x14ac:dyDescent="0.15">
      <c r="A182" s="6"/>
      <c r="B182" s="10"/>
      <c r="C182" s="10"/>
      <c r="D182" s="10"/>
      <c r="E182" s="10"/>
      <c r="F182" s="10"/>
      <c r="G182" s="10"/>
      <c r="H182" s="10"/>
      <c r="I182" s="10"/>
      <c r="J182" s="10"/>
    </row>
    <row r="183" spans="1:10" ht="14" x14ac:dyDescent="0.15">
      <c r="A183" s="6"/>
      <c r="B183" s="10"/>
      <c r="C183" s="10"/>
      <c r="D183" s="10"/>
      <c r="E183" s="10"/>
      <c r="F183" s="10"/>
      <c r="G183" s="10"/>
      <c r="H183" s="10"/>
      <c r="I183" s="10"/>
      <c r="J183" s="10"/>
    </row>
    <row r="184" spans="1:10" ht="14" x14ac:dyDescent="0.15">
      <c r="A184" s="6"/>
      <c r="B184" s="10"/>
      <c r="C184" s="10"/>
      <c r="D184" s="10"/>
      <c r="E184" s="10"/>
      <c r="F184" s="10"/>
      <c r="G184" s="10"/>
      <c r="H184" s="10"/>
      <c r="I184" s="10"/>
      <c r="J184" s="10"/>
    </row>
    <row r="185" spans="1:10" ht="14" x14ac:dyDescent="0.15">
      <c r="A185" s="6"/>
      <c r="B185" s="10"/>
      <c r="C185" s="10"/>
      <c r="D185" s="10"/>
      <c r="E185" s="10"/>
      <c r="F185" s="10"/>
      <c r="G185" s="10"/>
      <c r="H185" s="10"/>
      <c r="I185" s="10"/>
      <c r="J185" s="10"/>
    </row>
    <row r="186" spans="1:10" ht="14" x14ac:dyDescent="0.15">
      <c r="A186" s="6"/>
      <c r="B186" s="10"/>
      <c r="C186" s="10"/>
      <c r="D186" s="10"/>
      <c r="E186" s="10"/>
      <c r="F186" s="10"/>
      <c r="G186" s="10"/>
      <c r="H186" s="10"/>
      <c r="I186" s="10"/>
      <c r="J186" s="10"/>
    </row>
    <row r="187" spans="1:10" ht="14" x14ac:dyDescent="0.15">
      <c r="A187" s="6"/>
      <c r="B187" s="10"/>
      <c r="C187" s="10"/>
      <c r="D187" s="10"/>
      <c r="E187" s="10"/>
      <c r="F187" s="10"/>
      <c r="G187" s="10"/>
      <c r="H187" s="10"/>
      <c r="I187" s="10"/>
      <c r="J187" s="10"/>
    </row>
    <row r="188" spans="1:10" ht="14" x14ac:dyDescent="0.15">
      <c r="A188" s="6"/>
      <c r="B188" s="10"/>
      <c r="C188" s="10"/>
      <c r="D188" s="10"/>
      <c r="E188" s="10"/>
      <c r="F188" s="10"/>
      <c r="G188" s="10"/>
      <c r="H188" s="10"/>
      <c r="I188" s="10"/>
      <c r="J188" s="10"/>
    </row>
    <row r="189" spans="1:10" ht="14" x14ac:dyDescent="0.15">
      <c r="A189" s="6"/>
      <c r="B189" s="10"/>
      <c r="C189" s="10"/>
      <c r="D189" s="10"/>
      <c r="E189" s="10"/>
      <c r="F189" s="10"/>
      <c r="G189" s="10"/>
      <c r="H189" s="10"/>
      <c r="I189" s="10"/>
      <c r="J189" s="10"/>
    </row>
    <row r="190" spans="1:10" ht="14" x14ac:dyDescent="0.15">
      <c r="A190" s="6"/>
      <c r="B190" s="10"/>
      <c r="C190" s="10"/>
      <c r="D190" s="10"/>
      <c r="E190" s="10"/>
      <c r="F190" s="10"/>
      <c r="G190" s="10"/>
      <c r="H190" s="10"/>
      <c r="I190" s="10"/>
      <c r="J190" s="10"/>
    </row>
    <row r="191" spans="1:10" ht="14" x14ac:dyDescent="0.15">
      <c r="A191" s="6"/>
      <c r="B191" s="10"/>
      <c r="C191" s="10"/>
      <c r="D191" s="10"/>
      <c r="E191" s="10"/>
      <c r="F191" s="10"/>
      <c r="G191" s="10"/>
      <c r="H191" s="10"/>
      <c r="I191" s="10"/>
      <c r="J191" s="10"/>
    </row>
    <row r="192" spans="1:10" ht="14" x14ac:dyDescent="0.15">
      <c r="A192" s="6"/>
      <c r="B192" s="10"/>
      <c r="C192" s="10"/>
      <c r="D192" s="10"/>
      <c r="E192" s="10"/>
      <c r="F192" s="10"/>
      <c r="G192" s="10"/>
      <c r="H192" s="10"/>
      <c r="I192" s="10"/>
      <c r="J192" s="10"/>
    </row>
    <row r="193" spans="1:10" ht="14" x14ac:dyDescent="0.15">
      <c r="A193" s="6"/>
      <c r="B193" s="10"/>
      <c r="C193" s="10"/>
      <c r="D193" s="10"/>
      <c r="E193" s="10"/>
      <c r="F193" s="10"/>
      <c r="G193" s="10"/>
      <c r="H193" s="10"/>
      <c r="I193" s="10"/>
      <c r="J193" s="10"/>
    </row>
    <row r="194" spans="1:10" ht="14" x14ac:dyDescent="0.15">
      <c r="A194" s="6"/>
      <c r="B194" s="10"/>
      <c r="C194" s="10"/>
      <c r="D194" s="10"/>
      <c r="E194" s="10"/>
      <c r="F194" s="10"/>
      <c r="G194" s="10"/>
      <c r="H194" s="10"/>
      <c r="I194" s="10"/>
      <c r="J194" s="10"/>
    </row>
    <row r="195" spans="1:10" ht="14" x14ac:dyDescent="0.15">
      <c r="A195" s="6"/>
      <c r="B195" s="10"/>
      <c r="C195" s="10"/>
      <c r="D195" s="10"/>
      <c r="E195" s="10"/>
      <c r="F195" s="10"/>
      <c r="G195" s="10"/>
      <c r="H195" s="10"/>
      <c r="I195" s="10"/>
      <c r="J195" s="10"/>
    </row>
    <row r="196" spans="1:10" ht="14" x14ac:dyDescent="0.15">
      <c r="A196" s="6"/>
      <c r="B196" s="10"/>
      <c r="C196" s="10"/>
      <c r="D196" s="10"/>
      <c r="E196" s="10"/>
      <c r="F196" s="10"/>
      <c r="G196" s="10"/>
      <c r="H196" s="10"/>
      <c r="I196" s="10"/>
      <c r="J196" s="10"/>
    </row>
    <row r="197" spans="1:10" ht="14" x14ac:dyDescent="0.15">
      <c r="A197" s="6"/>
      <c r="B197" s="10"/>
      <c r="C197" s="10"/>
      <c r="D197" s="10"/>
      <c r="E197" s="10"/>
      <c r="F197" s="10"/>
      <c r="G197" s="10"/>
      <c r="H197" s="10"/>
      <c r="I197" s="10"/>
      <c r="J197" s="10"/>
    </row>
    <row r="198" spans="1:10" ht="14" x14ac:dyDescent="0.15">
      <c r="A198" s="6"/>
      <c r="B198" s="10"/>
      <c r="C198" s="10"/>
      <c r="D198" s="10"/>
      <c r="E198" s="10"/>
      <c r="F198" s="10"/>
      <c r="G198" s="10"/>
      <c r="H198" s="10"/>
      <c r="I198" s="10"/>
      <c r="J198" s="10"/>
    </row>
    <row r="199" spans="1:10" ht="14" x14ac:dyDescent="0.15">
      <c r="A199" s="6"/>
      <c r="B199" s="10"/>
      <c r="C199" s="10"/>
      <c r="D199" s="10"/>
      <c r="E199" s="10"/>
      <c r="F199" s="10"/>
      <c r="G199" s="10"/>
      <c r="H199" s="10"/>
      <c r="I199" s="10"/>
      <c r="J199" s="10"/>
    </row>
    <row r="200" spans="1:10" ht="14" x14ac:dyDescent="0.15">
      <c r="A200" s="6"/>
      <c r="B200" s="10"/>
      <c r="C200" s="10"/>
      <c r="D200" s="10"/>
      <c r="E200" s="10"/>
      <c r="F200" s="10"/>
      <c r="G200" s="10"/>
      <c r="H200" s="10"/>
      <c r="I200" s="10"/>
      <c r="J200" s="10"/>
    </row>
    <row r="201" spans="1:10" ht="14" x14ac:dyDescent="0.15">
      <c r="A201" s="6"/>
      <c r="B201" s="10"/>
      <c r="C201" s="10"/>
      <c r="D201" s="10"/>
      <c r="E201" s="10"/>
      <c r="F201" s="10"/>
      <c r="G201" s="10"/>
      <c r="H201" s="10"/>
      <c r="I201" s="10"/>
      <c r="J201" s="10"/>
    </row>
    <row r="202" spans="1:10" ht="14" x14ac:dyDescent="0.15">
      <c r="A202" s="6"/>
      <c r="B202" s="10"/>
      <c r="C202" s="10"/>
      <c r="D202" s="10"/>
      <c r="E202" s="10"/>
      <c r="F202" s="10"/>
      <c r="G202" s="10"/>
      <c r="H202" s="10"/>
      <c r="I202" s="10"/>
      <c r="J202" s="10"/>
    </row>
    <row r="203" spans="1:10" ht="14" x14ac:dyDescent="0.15">
      <c r="A203" s="6"/>
      <c r="B203" s="10"/>
      <c r="C203" s="10"/>
      <c r="D203" s="10"/>
      <c r="E203" s="10"/>
      <c r="F203" s="10"/>
      <c r="G203" s="10"/>
      <c r="H203" s="10"/>
      <c r="I203" s="10"/>
      <c r="J203" s="10"/>
    </row>
    <row r="204" spans="1:10" ht="14" x14ac:dyDescent="0.15">
      <c r="A204" s="6"/>
      <c r="B204" s="10"/>
      <c r="C204" s="10"/>
      <c r="D204" s="10"/>
      <c r="E204" s="10"/>
      <c r="F204" s="10"/>
      <c r="G204" s="10"/>
      <c r="H204" s="10"/>
      <c r="I204" s="10"/>
      <c r="J204" s="10"/>
    </row>
    <row r="205" spans="1:10" ht="14" x14ac:dyDescent="0.15">
      <c r="A205" s="6"/>
      <c r="B205" s="10"/>
      <c r="C205" s="10"/>
      <c r="D205" s="10"/>
      <c r="E205" s="10"/>
      <c r="F205" s="10"/>
      <c r="G205" s="10"/>
      <c r="H205" s="10"/>
      <c r="I205" s="10"/>
      <c r="J205" s="10"/>
    </row>
    <row r="206" spans="1:10" ht="14" x14ac:dyDescent="0.15">
      <c r="A206" s="6"/>
      <c r="B206" s="10"/>
      <c r="C206" s="10"/>
      <c r="D206" s="10"/>
      <c r="E206" s="10"/>
      <c r="F206" s="10"/>
      <c r="G206" s="10"/>
      <c r="H206" s="10"/>
      <c r="I206" s="10"/>
      <c r="J206" s="10"/>
    </row>
    <row r="207" spans="1:10" ht="14" x14ac:dyDescent="0.15">
      <c r="A207" s="6"/>
      <c r="B207" s="10"/>
      <c r="C207" s="10"/>
      <c r="D207" s="10"/>
      <c r="E207" s="10"/>
      <c r="F207" s="10"/>
      <c r="G207" s="10"/>
      <c r="H207" s="10"/>
      <c r="I207" s="10"/>
      <c r="J207" s="10"/>
    </row>
    <row r="208" spans="1:10" ht="14" x14ac:dyDescent="0.15">
      <c r="A208" s="6"/>
      <c r="B208" s="10"/>
      <c r="C208" s="10"/>
      <c r="D208" s="10"/>
      <c r="E208" s="10"/>
      <c r="F208" s="10"/>
      <c r="G208" s="10"/>
      <c r="H208" s="10"/>
      <c r="I208" s="10"/>
      <c r="J208" s="10"/>
    </row>
    <row r="209" spans="1:10" ht="14" x14ac:dyDescent="0.15">
      <c r="A209" s="6"/>
      <c r="B209" s="10"/>
      <c r="C209" s="10"/>
      <c r="D209" s="10"/>
      <c r="E209" s="10"/>
      <c r="F209" s="10"/>
      <c r="G209" s="10"/>
      <c r="H209" s="10"/>
      <c r="I209" s="10"/>
      <c r="J209" s="10"/>
    </row>
    <row r="210" spans="1:10" ht="14" x14ac:dyDescent="0.15">
      <c r="A210" s="6"/>
      <c r="B210" s="10"/>
      <c r="C210" s="10"/>
      <c r="D210" s="10"/>
      <c r="E210" s="10"/>
      <c r="F210" s="10"/>
      <c r="G210" s="10"/>
      <c r="H210" s="10"/>
      <c r="I210" s="10"/>
      <c r="J210" s="10"/>
    </row>
    <row r="211" spans="1:10" ht="14" x14ac:dyDescent="0.15">
      <c r="A211" s="6"/>
      <c r="B211" s="10"/>
      <c r="C211" s="10"/>
      <c r="D211" s="10"/>
      <c r="E211" s="10"/>
      <c r="F211" s="10"/>
      <c r="G211" s="10"/>
      <c r="H211" s="10"/>
      <c r="I211" s="10"/>
      <c r="J211" s="10"/>
    </row>
    <row r="212" spans="1:10" ht="14" x14ac:dyDescent="0.15">
      <c r="A212" s="6"/>
      <c r="B212" s="10"/>
      <c r="C212" s="10"/>
      <c r="D212" s="10"/>
      <c r="E212" s="10"/>
      <c r="F212" s="10"/>
      <c r="G212" s="10"/>
      <c r="H212" s="10"/>
      <c r="I212" s="10"/>
      <c r="J212" s="10"/>
    </row>
    <row r="213" spans="1:10" ht="14" x14ac:dyDescent="0.15">
      <c r="A213" s="6"/>
      <c r="B213" s="10"/>
      <c r="C213" s="10"/>
      <c r="D213" s="10"/>
      <c r="E213" s="10"/>
      <c r="F213" s="10"/>
      <c r="G213" s="10"/>
      <c r="H213" s="10"/>
      <c r="I213" s="10"/>
      <c r="J213" s="10"/>
    </row>
    <row r="214" spans="1:10" ht="14" x14ac:dyDescent="0.15">
      <c r="A214" s="6"/>
      <c r="B214" s="10"/>
      <c r="C214" s="10"/>
      <c r="D214" s="10"/>
      <c r="E214" s="10"/>
      <c r="F214" s="10"/>
      <c r="G214" s="10"/>
      <c r="H214" s="10"/>
      <c r="I214" s="10"/>
      <c r="J214" s="10"/>
    </row>
    <row r="215" spans="1:10" ht="14" x14ac:dyDescent="0.15">
      <c r="A215" s="6"/>
      <c r="B215" s="10"/>
      <c r="C215" s="10"/>
      <c r="D215" s="10"/>
      <c r="E215" s="10"/>
      <c r="F215" s="10"/>
      <c r="G215" s="10"/>
      <c r="H215" s="10"/>
      <c r="I215" s="10"/>
      <c r="J215" s="10"/>
    </row>
    <row r="216" spans="1:10" ht="14" x14ac:dyDescent="0.15">
      <c r="A216" s="6"/>
      <c r="B216" s="10"/>
      <c r="C216" s="10"/>
      <c r="D216" s="10"/>
      <c r="E216" s="10"/>
      <c r="F216" s="10"/>
      <c r="G216" s="10"/>
      <c r="H216" s="10"/>
      <c r="I216" s="10"/>
      <c r="J216" s="10"/>
    </row>
    <row r="217" spans="1:10" ht="14" x14ac:dyDescent="0.15">
      <c r="A217" s="6"/>
      <c r="B217" s="10"/>
      <c r="C217" s="10"/>
      <c r="D217" s="10"/>
      <c r="E217" s="10"/>
      <c r="F217" s="10"/>
      <c r="G217" s="10"/>
      <c r="H217" s="10"/>
      <c r="I217" s="10"/>
      <c r="J217" s="10"/>
    </row>
    <row r="218" spans="1:10" ht="14" x14ac:dyDescent="0.15">
      <c r="A218" s="6"/>
      <c r="B218" s="10"/>
      <c r="C218" s="10"/>
      <c r="D218" s="10"/>
      <c r="E218" s="10"/>
      <c r="F218" s="10"/>
      <c r="G218" s="10"/>
      <c r="H218" s="10"/>
      <c r="I218" s="10"/>
      <c r="J218" s="10"/>
    </row>
    <row r="219" spans="1:10" ht="14" x14ac:dyDescent="0.15">
      <c r="A219" s="6"/>
      <c r="B219" s="10"/>
      <c r="C219" s="10"/>
      <c r="D219" s="10"/>
      <c r="E219" s="10"/>
      <c r="F219" s="10"/>
      <c r="G219" s="10"/>
      <c r="H219" s="10"/>
      <c r="I219" s="10"/>
      <c r="J219" s="10"/>
    </row>
    <row r="220" spans="1:10" ht="14" x14ac:dyDescent="0.15">
      <c r="A220" s="6"/>
      <c r="B220" s="10"/>
      <c r="C220" s="10"/>
      <c r="D220" s="10"/>
      <c r="E220" s="10"/>
      <c r="F220" s="10"/>
      <c r="G220" s="10"/>
      <c r="H220" s="10"/>
      <c r="I220" s="10"/>
      <c r="J220" s="10"/>
    </row>
    <row r="221" spans="1:10" ht="14" x14ac:dyDescent="0.15">
      <c r="A221" s="6"/>
      <c r="B221" s="10"/>
      <c r="C221" s="10"/>
      <c r="D221" s="10"/>
      <c r="E221" s="10"/>
      <c r="F221" s="10"/>
      <c r="G221" s="10"/>
      <c r="H221" s="10"/>
      <c r="I221" s="10"/>
      <c r="J221" s="10"/>
    </row>
    <row r="222" spans="1:10" ht="14" x14ac:dyDescent="0.15">
      <c r="A222" s="6"/>
      <c r="B222" s="10"/>
      <c r="C222" s="10"/>
      <c r="D222" s="10"/>
      <c r="E222" s="10"/>
      <c r="F222" s="10"/>
      <c r="G222" s="10"/>
      <c r="H222" s="10"/>
      <c r="I222" s="10"/>
      <c r="J222" s="10"/>
    </row>
    <row r="223" spans="1:10" ht="14" x14ac:dyDescent="0.15">
      <c r="A223" s="6"/>
      <c r="B223" s="10"/>
      <c r="C223" s="10"/>
      <c r="D223" s="10"/>
      <c r="E223" s="10"/>
      <c r="F223" s="10"/>
      <c r="G223" s="10"/>
      <c r="H223" s="10"/>
      <c r="I223" s="10"/>
      <c r="J223" s="10"/>
    </row>
    <row r="224" spans="1:10" ht="14" x14ac:dyDescent="0.15">
      <c r="A224" s="6"/>
      <c r="B224" s="10"/>
      <c r="C224" s="10"/>
      <c r="D224" s="10"/>
      <c r="E224" s="10"/>
      <c r="F224" s="10"/>
      <c r="G224" s="10"/>
      <c r="H224" s="10"/>
      <c r="I224" s="10"/>
      <c r="J224" s="10"/>
    </row>
    <row r="225" spans="1:10" ht="14" x14ac:dyDescent="0.15">
      <c r="A225" s="6"/>
      <c r="B225" s="10"/>
      <c r="C225" s="10"/>
      <c r="D225" s="10"/>
      <c r="E225" s="10"/>
      <c r="F225" s="10"/>
      <c r="G225" s="10"/>
      <c r="H225" s="10"/>
      <c r="I225" s="10"/>
      <c r="J225" s="10"/>
    </row>
    <row r="226" spans="1:10" ht="14" x14ac:dyDescent="0.15">
      <c r="A226" s="6"/>
      <c r="B226" s="10"/>
      <c r="C226" s="10"/>
      <c r="D226" s="10"/>
      <c r="E226" s="10"/>
      <c r="F226" s="10"/>
      <c r="G226" s="10"/>
      <c r="H226" s="10"/>
      <c r="I226" s="10"/>
      <c r="J226" s="10"/>
    </row>
    <row r="227" spans="1:10" ht="14" x14ac:dyDescent="0.15">
      <c r="A227" s="6"/>
      <c r="B227" s="10"/>
      <c r="C227" s="10"/>
      <c r="D227" s="10"/>
      <c r="E227" s="10"/>
      <c r="F227" s="10"/>
      <c r="G227" s="10"/>
      <c r="H227" s="10"/>
      <c r="I227" s="10"/>
      <c r="J227" s="10"/>
    </row>
    <row r="228" spans="1:10" ht="14" x14ac:dyDescent="0.15">
      <c r="A228" s="6"/>
      <c r="B228" s="10"/>
      <c r="C228" s="10"/>
      <c r="D228" s="10"/>
      <c r="E228" s="10"/>
      <c r="F228" s="10"/>
      <c r="G228" s="10"/>
      <c r="H228" s="10"/>
      <c r="I228" s="10"/>
      <c r="J228" s="10"/>
    </row>
    <row r="229" spans="1:10" ht="14" x14ac:dyDescent="0.15">
      <c r="A229" s="6"/>
      <c r="B229" s="10"/>
      <c r="C229" s="10"/>
      <c r="D229" s="10"/>
      <c r="E229" s="10"/>
      <c r="F229" s="10"/>
      <c r="G229" s="10"/>
      <c r="H229" s="10"/>
      <c r="I229" s="10"/>
      <c r="J229" s="10"/>
    </row>
    <row r="230" spans="1:10" ht="14" x14ac:dyDescent="0.15">
      <c r="A230" s="6"/>
      <c r="B230" s="10"/>
      <c r="C230" s="10"/>
      <c r="D230" s="10"/>
      <c r="E230" s="10"/>
      <c r="F230" s="10"/>
      <c r="G230" s="10"/>
      <c r="H230" s="10"/>
      <c r="I230" s="10"/>
      <c r="J230" s="10"/>
    </row>
    <row r="231" spans="1:10" ht="14" x14ac:dyDescent="0.15">
      <c r="A231" s="6"/>
      <c r="B231" s="10"/>
      <c r="C231" s="10"/>
      <c r="D231" s="10"/>
      <c r="E231" s="10"/>
      <c r="F231" s="10"/>
      <c r="G231" s="10"/>
      <c r="H231" s="10"/>
      <c r="I231" s="10"/>
      <c r="J231" s="10"/>
    </row>
    <row r="232" spans="1:10" ht="14" x14ac:dyDescent="0.15">
      <c r="A232" s="6"/>
      <c r="B232" s="10"/>
      <c r="C232" s="10"/>
      <c r="D232" s="10"/>
      <c r="E232" s="10"/>
      <c r="F232" s="10"/>
      <c r="G232" s="10"/>
      <c r="H232" s="10"/>
      <c r="I232" s="10"/>
      <c r="J232" s="10"/>
    </row>
    <row r="233" spans="1:10" ht="14" x14ac:dyDescent="0.15">
      <c r="A233" s="6"/>
      <c r="B233" s="10"/>
      <c r="C233" s="10"/>
      <c r="D233" s="10"/>
      <c r="E233" s="10"/>
      <c r="F233" s="10"/>
      <c r="G233" s="10"/>
      <c r="H233" s="10"/>
      <c r="I233" s="10"/>
      <c r="J233" s="10"/>
    </row>
    <row r="234" spans="1:10" ht="14" x14ac:dyDescent="0.15">
      <c r="A234" s="6"/>
      <c r="B234" s="10"/>
      <c r="C234" s="10"/>
      <c r="D234" s="10"/>
      <c r="E234" s="10"/>
      <c r="F234" s="10"/>
      <c r="G234" s="10"/>
      <c r="H234" s="10"/>
      <c r="I234" s="10"/>
      <c r="J234" s="10"/>
    </row>
    <row r="235" spans="1:10" ht="14" x14ac:dyDescent="0.15">
      <c r="A235" s="6"/>
      <c r="B235" s="10"/>
      <c r="C235" s="10"/>
      <c r="D235" s="10"/>
      <c r="E235" s="10"/>
      <c r="F235" s="10"/>
      <c r="G235" s="10"/>
      <c r="H235" s="10"/>
      <c r="I235" s="10"/>
      <c r="J235" s="10"/>
    </row>
    <row r="236" spans="1:10" ht="14" x14ac:dyDescent="0.15">
      <c r="A236" s="6"/>
      <c r="B236" s="10"/>
      <c r="C236" s="10"/>
      <c r="D236" s="10"/>
      <c r="E236" s="10"/>
      <c r="F236" s="10"/>
      <c r="G236" s="10"/>
      <c r="H236" s="10"/>
      <c r="I236" s="10"/>
      <c r="J236" s="10"/>
    </row>
    <row r="237" spans="1:10" ht="14" x14ac:dyDescent="0.15">
      <c r="A237" s="6"/>
      <c r="B237" s="10"/>
      <c r="C237" s="10"/>
      <c r="D237" s="10"/>
      <c r="E237" s="10"/>
      <c r="F237" s="10"/>
      <c r="G237" s="10"/>
      <c r="H237" s="10"/>
      <c r="I237" s="10"/>
      <c r="J237" s="10"/>
    </row>
    <row r="238" spans="1:10" ht="14" x14ac:dyDescent="0.15">
      <c r="A238" s="6"/>
      <c r="B238" s="10"/>
      <c r="C238" s="10"/>
      <c r="D238" s="10"/>
      <c r="E238" s="10"/>
      <c r="F238" s="10"/>
      <c r="G238" s="10"/>
      <c r="H238" s="10"/>
      <c r="I238" s="10"/>
      <c r="J238" s="10"/>
    </row>
    <row r="239" spans="1:10" ht="14" x14ac:dyDescent="0.15">
      <c r="A239" s="6"/>
      <c r="B239" s="10"/>
      <c r="C239" s="10"/>
      <c r="D239" s="10"/>
      <c r="E239" s="10"/>
      <c r="F239" s="10"/>
      <c r="G239" s="10"/>
      <c r="H239" s="10"/>
      <c r="I239" s="10"/>
      <c r="J239" s="10"/>
    </row>
    <row r="240" spans="1:10" ht="14" x14ac:dyDescent="0.15">
      <c r="A240" s="6"/>
      <c r="B240" s="10"/>
      <c r="C240" s="10"/>
      <c r="D240" s="10"/>
      <c r="E240" s="10"/>
      <c r="F240" s="10"/>
      <c r="G240" s="10"/>
      <c r="H240" s="10"/>
      <c r="I240" s="10"/>
      <c r="J240" s="10"/>
    </row>
    <row r="241" spans="1:10" ht="14" x14ac:dyDescent="0.15">
      <c r="A241" s="6"/>
      <c r="B241" s="10"/>
      <c r="C241" s="10"/>
      <c r="D241" s="10"/>
      <c r="E241" s="10"/>
      <c r="F241" s="10"/>
      <c r="G241" s="10"/>
      <c r="H241" s="10"/>
      <c r="I241" s="10"/>
      <c r="J241" s="10"/>
    </row>
    <row r="242" spans="1:10" ht="14" x14ac:dyDescent="0.15">
      <c r="A242" s="6"/>
      <c r="B242" s="10"/>
      <c r="C242" s="10"/>
      <c r="D242" s="10"/>
      <c r="E242" s="10"/>
      <c r="F242" s="10"/>
      <c r="G242" s="10"/>
      <c r="H242" s="10"/>
      <c r="I242" s="10"/>
      <c r="J242" s="10"/>
    </row>
    <row r="243" spans="1:10" ht="14" x14ac:dyDescent="0.15">
      <c r="A243" s="6"/>
      <c r="B243" s="10"/>
      <c r="C243" s="10"/>
      <c r="D243" s="10"/>
      <c r="E243" s="10"/>
      <c r="F243" s="10"/>
      <c r="G243" s="10"/>
      <c r="H243" s="10"/>
      <c r="I243" s="10"/>
      <c r="J243" s="10"/>
    </row>
    <row r="244" spans="1:10" ht="14" x14ac:dyDescent="0.15">
      <c r="A244" s="6"/>
      <c r="B244" s="10"/>
      <c r="C244" s="10"/>
      <c r="D244" s="10"/>
      <c r="E244" s="10"/>
      <c r="F244" s="10"/>
      <c r="G244" s="10"/>
      <c r="H244" s="10"/>
      <c r="I244" s="10"/>
      <c r="J244" s="10"/>
    </row>
    <row r="245" spans="1:10" ht="14" x14ac:dyDescent="0.15">
      <c r="A245" s="6"/>
      <c r="B245" s="10"/>
      <c r="C245" s="10"/>
      <c r="D245" s="10"/>
      <c r="E245" s="10"/>
      <c r="F245" s="10"/>
      <c r="G245" s="10"/>
      <c r="H245" s="10"/>
      <c r="I245" s="10"/>
      <c r="J245" s="10"/>
    </row>
    <row r="246" spans="1:10" ht="14" x14ac:dyDescent="0.15">
      <c r="A246" s="6"/>
      <c r="B246" s="10"/>
      <c r="C246" s="10"/>
      <c r="D246" s="10"/>
      <c r="E246" s="10"/>
      <c r="F246" s="10"/>
      <c r="G246" s="10"/>
      <c r="H246" s="10"/>
      <c r="I246" s="10"/>
      <c r="J246" s="10"/>
    </row>
    <row r="247" spans="1:10" ht="14" x14ac:dyDescent="0.15">
      <c r="A247" s="6"/>
      <c r="B247" s="10"/>
      <c r="C247" s="10"/>
      <c r="D247" s="10"/>
      <c r="E247" s="10"/>
      <c r="F247" s="10"/>
      <c r="G247" s="10"/>
      <c r="H247" s="10"/>
      <c r="I247" s="10"/>
      <c r="J247" s="10"/>
    </row>
    <row r="248" spans="1:10" ht="14" x14ac:dyDescent="0.15">
      <c r="A248" s="6"/>
      <c r="B248" s="10"/>
      <c r="C248" s="10"/>
      <c r="D248" s="10"/>
      <c r="E248" s="10"/>
      <c r="F248" s="10"/>
      <c r="G248" s="10"/>
      <c r="H248" s="10"/>
      <c r="I248" s="10"/>
      <c r="J248" s="10"/>
    </row>
    <row r="249" spans="1:10" ht="14" x14ac:dyDescent="0.15">
      <c r="A249" s="6"/>
      <c r="B249" s="10"/>
      <c r="C249" s="10"/>
      <c r="D249" s="10"/>
      <c r="E249" s="10"/>
      <c r="F249" s="10"/>
      <c r="G249" s="10"/>
      <c r="H249" s="10"/>
      <c r="I249" s="10"/>
      <c r="J249" s="10"/>
    </row>
    <row r="250" spans="1:10" ht="14" x14ac:dyDescent="0.15">
      <c r="A250" s="6"/>
      <c r="B250" s="10"/>
      <c r="C250" s="10"/>
      <c r="D250" s="10"/>
      <c r="E250" s="10"/>
      <c r="F250" s="10"/>
      <c r="G250" s="10"/>
      <c r="H250" s="10"/>
      <c r="I250" s="10"/>
      <c r="J250" s="10"/>
    </row>
    <row r="251" spans="1:10" ht="14" x14ac:dyDescent="0.15">
      <c r="A251" s="6"/>
      <c r="B251" s="10"/>
      <c r="C251" s="10"/>
      <c r="D251" s="10"/>
      <c r="E251" s="10"/>
      <c r="F251" s="10"/>
      <c r="G251" s="10"/>
      <c r="H251" s="10"/>
      <c r="I251" s="10"/>
      <c r="J251" s="10"/>
    </row>
    <row r="252" spans="1:10" ht="14" x14ac:dyDescent="0.15">
      <c r="A252" s="6"/>
      <c r="B252" s="10"/>
      <c r="C252" s="10"/>
      <c r="D252" s="10"/>
      <c r="E252" s="10"/>
      <c r="F252" s="10"/>
      <c r="G252" s="10"/>
      <c r="H252" s="10"/>
      <c r="I252" s="10"/>
      <c r="J252" s="10"/>
    </row>
    <row r="253" spans="1:10" ht="14" x14ac:dyDescent="0.15">
      <c r="A253" s="6"/>
      <c r="B253" s="10"/>
      <c r="C253" s="10"/>
      <c r="D253" s="10"/>
      <c r="E253" s="10"/>
      <c r="F253" s="10"/>
      <c r="G253" s="10"/>
      <c r="H253" s="10"/>
      <c r="I253" s="10"/>
      <c r="J253" s="10"/>
    </row>
    <row r="254" spans="1:10" ht="14" x14ac:dyDescent="0.15">
      <c r="A254" s="6"/>
      <c r="B254" s="10"/>
      <c r="C254" s="10"/>
      <c r="D254" s="10"/>
      <c r="E254" s="10"/>
      <c r="F254" s="10"/>
      <c r="G254" s="10"/>
      <c r="H254" s="10"/>
      <c r="I254" s="10"/>
      <c r="J254" s="10"/>
    </row>
    <row r="255" spans="1:10" ht="14" x14ac:dyDescent="0.15">
      <c r="A255" s="6"/>
      <c r="B255" s="10"/>
      <c r="C255" s="10"/>
      <c r="D255" s="10"/>
      <c r="E255" s="10"/>
      <c r="F255" s="10"/>
      <c r="G255" s="10"/>
      <c r="H255" s="10"/>
      <c r="I255" s="10"/>
      <c r="J255" s="10"/>
    </row>
    <row r="256" spans="1:10" ht="14" x14ac:dyDescent="0.15">
      <c r="A256" s="6"/>
      <c r="B256" s="10"/>
      <c r="C256" s="10"/>
      <c r="D256" s="10"/>
      <c r="E256" s="10"/>
      <c r="F256" s="10"/>
      <c r="G256" s="10"/>
      <c r="H256" s="10"/>
      <c r="I256" s="10"/>
      <c r="J256" s="10"/>
    </row>
    <row r="257" spans="1:10" ht="14" x14ac:dyDescent="0.15">
      <c r="A257" s="6"/>
      <c r="B257" s="6"/>
      <c r="C257" s="6"/>
      <c r="D257" s="6"/>
      <c r="E257" s="10"/>
      <c r="F257" s="10"/>
      <c r="G257" s="10"/>
      <c r="H257" s="10"/>
      <c r="I257" s="10"/>
      <c r="J257" s="10"/>
    </row>
    <row r="258" spans="1:10" ht="14" x14ac:dyDescent="0.15">
      <c r="A258" s="6"/>
      <c r="B258" s="6"/>
      <c r="C258" s="6"/>
      <c r="D258" s="6"/>
      <c r="E258" s="10"/>
      <c r="F258" s="10"/>
      <c r="G258" s="10"/>
      <c r="H258" s="10"/>
      <c r="I258" s="10"/>
      <c r="J258" s="10"/>
    </row>
    <row r="259" spans="1:10" ht="14" x14ac:dyDescent="0.15">
      <c r="A259" s="6"/>
      <c r="B259" s="6"/>
      <c r="C259" s="6"/>
      <c r="D259" s="6"/>
      <c r="E259" s="10"/>
      <c r="F259" s="10"/>
      <c r="G259" s="10"/>
      <c r="H259" s="10"/>
      <c r="I259" s="10"/>
      <c r="J259" s="10"/>
    </row>
    <row r="260" spans="1:10" ht="14" x14ac:dyDescent="0.15">
      <c r="A260" s="6"/>
      <c r="B260" s="6"/>
      <c r="C260" s="6"/>
      <c r="D260" s="6"/>
      <c r="E260" s="10"/>
      <c r="F260" s="10"/>
      <c r="G260" s="10"/>
      <c r="H260" s="10"/>
      <c r="I260" s="10"/>
      <c r="J260" s="10"/>
    </row>
    <row r="261" spans="1:10" ht="14" x14ac:dyDescent="0.15">
      <c r="A261" s="6"/>
      <c r="B261" s="6"/>
      <c r="C261" s="6"/>
      <c r="D261" s="6"/>
      <c r="E261" s="10"/>
      <c r="F261" s="10"/>
      <c r="G261" s="10"/>
      <c r="H261" s="10"/>
      <c r="I261" s="10"/>
      <c r="J261" s="10"/>
    </row>
    <row r="262" spans="1:10" ht="14" x14ac:dyDescent="0.15">
      <c r="A262" s="6"/>
      <c r="B262" s="6"/>
      <c r="C262" s="6"/>
      <c r="D262" s="6"/>
      <c r="E262" s="10"/>
      <c r="F262" s="10"/>
      <c r="G262" s="10"/>
      <c r="H262" s="10"/>
      <c r="I262" s="10"/>
      <c r="J262" s="10"/>
    </row>
    <row r="263" spans="1:10" ht="14" x14ac:dyDescent="0.15">
      <c r="A263" s="6"/>
      <c r="B263" s="6"/>
      <c r="C263" s="6"/>
      <c r="D263" s="6"/>
      <c r="E263" s="10"/>
      <c r="F263" s="10"/>
      <c r="G263" s="10"/>
      <c r="H263" s="10"/>
      <c r="I263" s="10"/>
      <c r="J263" s="10"/>
    </row>
    <row r="264" spans="1:10" ht="14" x14ac:dyDescent="0.15">
      <c r="A264" s="6"/>
      <c r="B264" s="6"/>
      <c r="C264" s="6"/>
      <c r="D264" s="6"/>
      <c r="E264" s="10"/>
      <c r="F264" s="10"/>
      <c r="G264" s="10"/>
      <c r="H264" s="10"/>
      <c r="I264" s="10"/>
      <c r="J264" s="10"/>
    </row>
    <row r="265" spans="1:10" ht="14" x14ac:dyDescent="0.15">
      <c r="A265" s="6"/>
      <c r="B265" s="6"/>
      <c r="C265" s="6"/>
      <c r="D265" s="6"/>
      <c r="E265" s="10"/>
      <c r="F265" s="10"/>
      <c r="G265" s="10"/>
      <c r="H265" s="10"/>
      <c r="I265" s="10"/>
      <c r="J265" s="10"/>
    </row>
    <row r="266" spans="1:10" ht="14" x14ac:dyDescent="0.15">
      <c r="A266" s="6"/>
      <c r="B266" s="6"/>
      <c r="C266" s="6"/>
      <c r="D266" s="6"/>
      <c r="E266" s="10"/>
      <c r="F266" s="10"/>
      <c r="G266" s="10"/>
      <c r="H266" s="10"/>
      <c r="I266" s="10"/>
      <c r="J266" s="10"/>
    </row>
    <row r="267" spans="1:10" ht="14" x14ac:dyDescent="0.15">
      <c r="A267" s="6"/>
      <c r="B267" s="6"/>
      <c r="C267" s="6"/>
      <c r="D267" s="6"/>
      <c r="E267" s="10"/>
      <c r="F267" s="10"/>
      <c r="G267" s="10"/>
      <c r="H267" s="10"/>
      <c r="I267" s="10"/>
      <c r="J267" s="10"/>
    </row>
    <row r="268" spans="1:10" ht="14" x14ac:dyDescent="0.15">
      <c r="A268" s="6"/>
      <c r="B268" s="6"/>
      <c r="C268" s="6"/>
      <c r="D268" s="6"/>
      <c r="E268" s="10"/>
      <c r="F268" s="10"/>
      <c r="G268" s="10"/>
      <c r="H268" s="10"/>
      <c r="I268" s="10"/>
      <c r="J268" s="10"/>
    </row>
    <row r="269" spans="1:10" ht="14" x14ac:dyDescent="0.15">
      <c r="A269" s="6"/>
      <c r="B269" s="6"/>
      <c r="C269" s="6"/>
      <c r="D269" s="6"/>
      <c r="E269" s="10"/>
      <c r="F269" s="10"/>
      <c r="G269" s="10"/>
      <c r="H269" s="10"/>
      <c r="I269" s="10"/>
      <c r="J269" s="10"/>
    </row>
    <row r="270" spans="1:10" ht="14" x14ac:dyDescent="0.15">
      <c r="A270" s="6"/>
      <c r="B270" s="6"/>
      <c r="C270" s="6"/>
      <c r="D270" s="6"/>
      <c r="E270" s="10"/>
      <c r="F270" s="10"/>
      <c r="G270" s="10"/>
      <c r="H270" s="10"/>
      <c r="I270" s="10"/>
      <c r="J270" s="10"/>
    </row>
    <row r="271" spans="1:10" ht="14" x14ac:dyDescent="0.15">
      <c r="A271" s="6"/>
      <c r="B271" s="6"/>
      <c r="C271" s="6"/>
      <c r="D271" s="6"/>
      <c r="E271" s="10"/>
      <c r="F271" s="10"/>
      <c r="G271" s="10"/>
      <c r="H271" s="10"/>
      <c r="I271" s="10"/>
      <c r="J271" s="10"/>
    </row>
    <row r="272" spans="1:10" ht="14" x14ac:dyDescent="0.15">
      <c r="A272" s="6"/>
      <c r="B272" s="6"/>
      <c r="C272" s="6"/>
      <c r="D272" s="6"/>
      <c r="E272" s="10"/>
      <c r="F272" s="10"/>
      <c r="G272" s="10"/>
      <c r="H272" s="10"/>
      <c r="I272" s="10"/>
      <c r="J272" s="10"/>
    </row>
    <row r="273" spans="1:10" ht="14" x14ac:dyDescent="0.15">
      <c r="A273" s="6"/>
      <c r="B273" s="6"/>
      <c r="C273" s="6"/>
      <c r="D273" s="6"/>
      <c r="E273" s="10"/>
      <c r="F273" s="10"/>
      <c r="G273" s="10"/>
      <c r="H273" s="10"/>
      <c r="I273" s="10"/>
      <c r="J273" s="10"/>
    </row>
    <row r="274" spans="1:10" ht="14" x14ac:dyDescent="0.15">
      <c r="A274" s="6"/>
      <c r="B274" s="6"/>
      <c r="C274" s="6"/>
      <c r="D274" s="6"/>
      <c r="E274" s="10"/>
      <c r="F274" s="10"/>
      <c r="G274" s="10"/>
      <c r="H274" s="10"/>
      <c r="I274" s="10"/>
      <c r="J274" s="10"/>
    </row>
    <row r="275" spans="1:10" ht="14" x14ac:dyDescent="0.15">
      <c r="A275" s="6"/>
      <c r="B275" s="6"/>
      <c r="C275" s="6"/>
      <c r="D275" s="6"/>
      <c r="E275" s="10"/>
      <c r="F275" s="10"/>
      <c r="G275" s="10"/>
      <c r="H275" s="10"/>
      <c r="I275" s="10"/>
      <c r="J275" s="10"/>
    </row>
    <row r="276" spans="1:10" ht="14" x14ac:dyDescent="0.15">
      <c r="A276" s="6"/>
      <c r="B276" s="6"/>
      <c r="C276" s="6"/>
      <c r="D276" s="6"/>
      <c r="E276" s="10"/>
      <c r="F276" s="10"/>
      <c r="G276" s="10"/>
      <c r="H276" s="10"/>
      <c r="I276" s="10"/>
      <c r="J276" s="10"/>
    </row>
    <row r="277" spans="1:10" ht="14" x14ac:dyDescent="0.15">
      <c r="A277" s="6"/>
      <c r="B277" s="6"/>
      <c r="C277" s="6"/>
      <c r="D277" s="6"/>
      <c r="E277" s="10"/>
      <c r="F277" s="10"/>
      <c r="G277" s="10"/>
      <c r="H277" s="10"/>
      <c r="I277" s="10"/>
      <c r="J277" s="10"/>
    </row>
    <row r="278" spans="1:10" ht="14" x14ac:dyDescent="0.15">
      <c r="A278" s="6"/>
      <c r="B278" s="6"/>
      <c r="C278" s="6"/>
      <c r="D278" s="6"/>
      <c r="E278" s="10"/>
      <c r="F278" s="10"/>
      <c r="G278" s="10"/>
      <c r="H278" s="10"/>
      <c r="I278" s="10"/>
      <c r="J278" s="10"/>
    </row>
    <row r="279" spans="1:10" ht="14" x14ac:dyDescent="0.15">
      <c r="A279" s="6"/>
      <c r="B279" s="6"/>
      <c r="C279" s="6"/>
      <c r="D279" s="6"/>
      <c r="E279" s="10"/>
      <c r="F279" s="10"/>
      <c r="G279" s="10"/>
      <c r="H279" s="10"/>
      <c r="I279" s="10"/>
      <c r="J279" s="10"/>
    </row>
    <row r="280" spans="1:10" ht="14" x14ac:dyDescent="0.15">
      <c r="A280" s="6"/>
      <c r="B280" s="6"/>
      <c r="C280" s="6"/>
      <c r="D280" s="6"/>
      <c r="E280" s="10"/>
      <c r="F280" s="10"/>
      <c r="G280" s="10"/>
      <c r="H280" s="10"/>
      <c r="I280" s="10"/>
      <c r="J280" s="10"/>
    </row>
    <row r="281" spans="1:10" ht="14" x14ac:dyDescent="0.15">
      <c r="A281" s="6"/>
      <c r="B281" s="6"/>
      <c r="C281" s="6"/>
      <c r="D281" s="6"/>
      <c r="E281" s="10"/>
      <c r="F281" s="10"/>
      <c r="G281" s="10"/>
      <c r="H281" s="10"/>
      <c r="I281" s="10"/>
      <c r="J281" s="10"/>
    </row>
    <row r="282" spans="1:10" ht="14" x14ac:dyDescent="0.15">
      <c r="A282" s="6"/>
      <c r="B282" s="6"/>
      <c r="C282" s="6"/>
      <c r="D282" s="6"/>
      <c r="E282" s="10"/>
      <c r="F282" s="10"/>
      <c r="G282" s="10"/>
      <c r="H282" s="10"/>
      <c r="I282" s="10"/>
      <c r="J282" s="10"/>
    </row>
    <row r="283" spans="1:10" ht="14" x14ac:dyDescent="0.15">
      <c r="A283" s="6"/>
      <c r="B283" s="6"/>
      <c r="C283" s="6"/>
      <c r="D283" s="6"/>
      <c r="E283" s="10"/>
      <c r="F283" s="10"/>
      <c r="G283" s="10"/>
      <c r="H283" s="10"/>
      <c r="I283" s="10"/>
      <c r="J283" s="10"/>
    </row>
    <row r="284" spans="1:10" ht="14" x14ac:dyDescent="0.15">
      <c r="A284" s="6"/>
      <c r="B284" s="6"/>
      <c r="C284" s="6"/>
      <c r="D284" s="6"/>
      <c r="E284" s="10"/>
      <c r="F284" s="10"/>
      <c r="G284" s="10"/>
      <c r="H284" s="10"/>
      <c r="I284" s="10"/>
      <c r="J284" s="10"/>
    </row>
    <row r="285" spans="1:10" ht="14" x14ac:dyDescent="0.15">
      <c r="A285" s="6"/>
      <c r="B285" s="6"/>
      <c r="C285" s="6"/>
      <c r="D285" s="6"/>
      <c r="E285" s="10"/>
      <c r="F285" s="10"/>
      <c r="G285" s="10"/>
      <c r="H285" s="10"/>
      <c r="I285" s="10"/>
      <c r="J285" s="10"/>
    </row>
    <row r="286" spans="1:10" ht="14" x14ac:dyDescent="0.15">
      <c r="E286" s="10"/>
      <c r="F286" s="10"/>
      <c r="G286" s="10"/>
      <c r="H286" s="10"/>
      <c r="I286" s="10"/>
      <c r="J286" s="10"/>
    </row>
    <row r="287" spans="1:10" ht="14" x14ac:dyDescent="0.15">
      <c r="E287" s="10"/>
      <c r="F287" s="10"/>
      <c r="G287" s="10"/>
      <c r="H287" s="10"/>
      <c r="I287" s="10"/>
      <c r="J287" s="10"/>
    </row>
    <row r="288" spans="1:10" ht="14" x14ac:dyDescent="0.15">
      <c r="E288" s="10"/>
      <c r="F288" s="10"/>
      <c r="G288" s="10"/>
      <c r="H288" s="10"/>
      <c r="I288" s="10"/>
      <c r="J288" s="10"/>
    </row>
    <row r="289" spans="5:10" ht="14" x14ac:dyDescent="0.15">
      <c r="E289" s="10"/>
      <c r="F289" s="10"/>
      <c r="G289" s="10"/>
      <c r="H289" s="10"/>
      <c r="I289" s="10"/>
      <c r="J289" s="10"/>
    </row>
    <row r="290" spans="5:10" ht="14" x14ac:dyDescent="0.15">
      <c r="E290" s="10"/>
      <c r="F290" s="10"/>
      <c r="G290" s="10"/>
      <c r="H290" s="10"/>
      <c r="I290" s="10"/>
      <c r="J290" s="10"/>
    </row>
    <row r="291" spans="5:10" ht="14" x14ac:dyDescent="0.15">
      <c r="E291" s="10"/>
      <c r="F291" s="10"/>
      <c r="G291" s="10"/>
      <c r="H291" s="10"/>
      <c r="I291" s="10"/>
      <c r="J291" s="10"/>
    </row>
    <row r="292" spans="5:10" ht="14" x14ac:dyDescent="0.15">
      <c r="E292" s="10"/>
      <c r="F292" s="10"/>
      <c r="G292" s="10"/>
      <c r="H292" s="10"/>
      <c r="I292" s="10"/>
      <c r="J292" s="10"/>
    </row>
    <row r="293" spans="5:10" ht="14" x14ac:dyDescent="0.15">
      <c r="E293" s="10"/>
      <c r="F293" s="10"/>
      <c r="G293" s="10"/>
      <c r="H293" s="10"/>
      <c r="I293" s="10"/>
      <c r="J293" s="10"/>
    </row>
    <row r="294" spans="5:10" ht="14" x14ac:dyDescent="0.15">
      <c r="E294" s="10"/>
      <c r="F294" s="10"/>
      <c r="G294" s="10"/>
      <c r="H294" s="10"/>
      <c r="I294" s="10"/>
      <c r="J294" s="10"/>
    </row>
    <row r="295" spans="5:10" ht="14" x14ac:dyDescent="0.15">
      <c r="E295" s="10"/>
      <c r="F295" s="10"/>
      <c r="G295" s="10"/>
      <c r="H295" s="10"/>
      <c r="I295" s="10"/>
      <c r="J295" s="10"/>
    </row>
    <row r="296" spans="5:10" ht="14" x14ac:dyDescent="0.15">
      <c r="E296" s="10"/>
      <c r="F296" s="10"/>
      <c r="G296" s="10"/>
      <c r="H296" s="10"/>
      <c r="I296" s="10"/>
      <c r="J296" s="10"/>
    </row>
    <row r="297" spans="5:10" ht="14" x14ac:dyDescent="0.15">
      <c r="E297" s="10"/>
      <c r="F297" s="10"/>
      <c r="G297" s="10"/>
      <c r="H297" s="10"/>
      <c r="I297" s="10"/>
      <c r="J297" s="10"/>
    </row>
    <row r="298" spans="5:10" ht="14" x14ac:dyDescent="0.15">
      <c r="E298" s="10"/>
      <c r="F298" s="10"/>
      <c r="G298" s="10"/>
      <c r="H298" s="10"/>
      <c r="I298" s="10"/>
      <c r="J298" s="10"/>
    </row>
    <row r="299" spans="5:10" ht="14" x14ac:dyDescent="0.15">
      <c r="E299" s="10"/>
      <c r="F299" s="10"/>
      <c r="G299" s="10"/>
      <c r="H299" s="10"/>
      <c r="I299" s="10"/>
      <c r="J299" s="10"/>
    </row>
    <row r="300" spans="5:10" ht="14" x14ac:dyDescent="0.15">
      <c r="E300" s="10"/>
      <c r="F300" s="10"/>
      <c r="G300" s="10"/>
      <c r="H300" s="10"/>
      <c r="I300" s="10"/>
      <c r="J300" s="10"/>
    </row>
    <row r="301" spans="5:10" ht="14" x14ac:dyDescent="0.15">
      <c r="E301" s="10"/>
      <c r="F301" s="10"/>
      <c r="G301" s="10"/>
      <c r="H301" s="10"/>
      <c r="I301" s="10"/>
      <c r="J301" s="10"/>
    </row>
    <row r="302" spans="5:10" ht="14" x14ac:dyDescent="0.15">
      <c r="E302" s="10"/>
      <c r="F302" s="10"/>
      <c r="G302" s="10"/>
      <c r="H302" s="10"/>
      <c r="I302" s="10"/>
      <c r="J302" s="10"/>
    </row>
    <row r="303" spans="5:10" ht="14" x14ac:dyDescent="0.15">
      <c r="E303" s="10"/>
      <c r="F303" s="10"/>
      <c r="G303" s="10"/>
      <c r="H303" s="10"/>
      <c r="I303" s="10"/>
      <c r="J303" s="10"/>
    </row>
    <row r="304" spans="5:10" ht="14" x14ac:dyDescent="0.15">
      <c r="E304" s="10"/>
      <c r="F304" s="10"/>
      <c r="G304" s="10"/>
      <c r="H304" s="10"/>
      <c r="I304" s="10"/>
      <c r="J304" s="10"/>
    </row>
    <row r="305" spans="5:10" ht="14" x14ac:dyDescent="0.15">
      <c r="E305" s="10"/>
      <c r="F305" s="10"/>
      <c r="G305" s="10"/>
      <c r="H305" s="10"/>
      <c r="I305" s="10"/>
      <c r="J305" s="10"/>
    </row>
    <row r="306" spans="5:10" ht="14" x14ac:dyDescent="0.15">
      <c r="E306" s="10"/>
      <c r="F306" s="10"/>
      <c r="G306" s="10"/>
      <c r="H306" s="10"/>
      <c r="I306" s="10"/>
      <c r="J306" s="10"/>
    </row>
    <row r="307" spans="5:10" ht="14" x14ac:dyDescent="0.15">
      <c r="E307" s="10"/>
      <c r="F307" s="10"/>
      <c r="G307" s="10"/>
      <c r="H307" s="10"/>
      <c r="I307" s="10"/>
      <c r="J307" s="10"/>
    </row>
    <row r="308" spans="5:10" ht="14" x14ac:dyDescent="0.15">
      <c r="E308" s="10"/>
      <c r="F308" s="10"/>
      <c r="G308" s="10"/>
      <c r="H308" s="10"/>
      <c r="I308" s="10"/>
      <c r="J308" s="10"/>
    </row>
    <row r="309" spans="5:10" ht="14" x14ac:dyDescent="0.15">
      <c r="E309" s="10"/>
      <c r="F309" s="10"/>
      <c r="G309" s="10"/>
      <c r="H309" s="10"/>
      <c r="I309" s="10"/>
      <c r="J309" s="10"/>
    </row>
    <row r="310" spans="5:10" ht="14" x14ac:dyDescent="0.15">
      <c r="E310" s="10"/>
      <c r="F310" s="10"/>
      <c r="G310" s="10"/>
      <c r="H310" s="10"/>
      <c r="I310" s="10"/>
      <c r="J310" s="10"/>
    </row>
    <row r="311" spans="5:10" ht="14" x14ac:dyDescent="0.15">
      <c r="E311" s="10"/>
      <c r="F311" s="10"/>
      <c r="G311" s="10"/>
      <c r="H311" s="10"/>
      <c r="I311" s="10"/>
      <c r="J311" s="10"/>
    </row>
    <row r="312" spans="5:10" ht="14" x14ac:dyDescent="0.15">
      <c r="E312" s="10"/>
      <c r="F312" s="10"/>
      <c r="G312" s="10"/>
      <c r="H312" s="10"/>
      <c r="I312" s="10"/>
      <c r="J312" s="10"/>
    </row>
    <row r="313" spans="5:10" ht="14" x14ac:dyDescent="0.15">
      <c r="E313" s="10"/>
      <c r="F313" s="10"/>
      <c r="G313" s="10"/>
      <c r="H313" s="10"/>
      <c r="I313" s="10"/>
      <c r="J313" s="10"/>
    </row>
    <row r="314" spans="5:10" ht="14" x14ac:dyDescent="0.15">
      <c r="E314" s="10"/>
      <c r="F314" s="10"/>
      <c r="G314" s="10"/>
      <c r="H314" s="10"/>
      <c r="I314" s="10"/>
      <c r="J314" s="10"/>
    </row>
    <row r="315" spans="5:10" ht="14" x14ac:dyDescent="0.15">
      <c r="E315" s="10"/>
      <c r="F315" s="10"/>
      <c r="G315" s="10"/>
      <c r="H315" s="10"/>
      <c r="I315" s="10"/>
      <c r="J315" s="10"/>
    </row>
    <row r="316" spans="5:10" ht="14" x14ac:dyDescent="0.15">
      <c r="E316" s="10"/>
      <c r="F316" s="10"/>
      <c r="G316" s="10"/>
      <c r="H316" s="10"/>
      <c r="I316" s="10"/>
      <c r="J316" s="10"/>
    </row>
    <row r="317" spans="5:10" ht="14" x14ac:dyDescent="0.15">
      <c r="E317" s="10"/>
      <c r="F317" s="10"/>
      <c r="G317" s="10"/>
      <c r="H317" s="10"/>
      <c r="I317" s="10"/>
      <c r="J317" s="10"/>
    </row>
    <row r="318" spans="5:10" ht="14" x14ac:dyDescent="0.15">
      <c r="E318" s="10"/>
      <c r="F318" s="10"/>
      <c r="G318" s="10"/>
      <c r="H318" s="10"/>
      <c r="I318" s="10"/>
      <c r="J318" s="10"/>
    </row>
    <row r="319" spans="5:10" ht="14" x14ac:dyDescent="0.15">
      <c r="E319" s="10"/>
      <c r="F319" s="10"/>
      <c r="G319" s="10"/>
      <c r="H319" s="10"/>
      <c r="I319" s="10"/>
      <c r="J319" s="10"/>
    </row>
    <row r="320" spans="5:10" ht="14" x14ac:dyDescent="0.15">
      <c r="E320" s="10"/>
      <c r="F320" s="10"/>
      <c r="G320" s="10"/>
      <c r="H320" s="10"/>
      <c r="I320" s="10"/>
      <c r="J320" s="10"/>
    </row>
    <row r="321" spans="5:10" ht="14" x14ac:dyDescent="0.15">
      <c r="E321" s="10"/>
      <c r="F321" s="10"/>
      <c r="G321" s="10"/>
      <c r="H321" s="10"/>
      <c r="I321" s="10"/>
      <c r="J321" s="10"/>
    </row>
    <row r="322" spans="5:10" ht="14" x14ac:dyDescent="0.15">
      <c r="E322" s="10"/>
      <c r="F322" s="10"/>
      <c r="G322" s="10"/>
      <c r="H322" s="10"/>
      <c r="I322" s="10"/>
      <c r="J322" s="10"/>
    </row>
    <row r="323" spans="5:10" ht="14" x14ac:dyDescent="0.15">
      <c r="E323" s="10"/>
      <c r="F323" s="10"/>
      <c r="G323" s="10"/>
      <c r="H323" s="10"/>
      <c r="I323" s="10"/>
      <c r="J323" s="10"/>
    </row>
    <row r="324" spans="5:10" ht="14" x14ac:dyDescent="0.15">
      <c r="E324" s="10"/>
      <c r="F324" s="10"/>
      <c r="G324" s="10"/>
      <c r="H324" s="10"/>
      <c r="I324" s="10"/>
      <c r="J324" s="10"/>
    </row>
    <row r="325" spans="5:10" ht="14" x14ac:dyDescent="0.15">
      <c r="E325" s="10"/>
      <c r="F325" s="10"/>
      <c r="G325" s="10"/>
      <c r="H325" s="10"/>
      <c r="I325" s="10"/>
      <c r="J325" s="10"/>
    </row>
    <row r="326" spans="5:10" ht="14" x14ac:dyDescent="0.15">
      <c r="E326" s="10"/>
      <c r="F326" s="10"/>
      <c r="G326" s="10"/>
      <c r="H326" s="10"/>
      <c r="I326" s="10"/>
      <c r="J326" s="10"/>
    </row>
    <row r="327" spans="5:10" ht="14" x14ac:dyDescent="0.15">
      <c r="E327" s="10"/>
      <c r="F327" s="10"/>
      <c r="G327" s="10"/>
      <c r="H327" s="10"/>
      <c r="I327" s="10"/>
      <c r="J327" s="10"/>
    </row>
    <row r="328" spans="5:10" ht="14" x14ac:dyDescent="0.15">
      <c r="E328" s="10"/>
      <c r="F328" s="10"/>
      <c r="G328" s="10"/>
      <c r="H328" s="10"/>
      <c r="I328" s="10"/>
      <c r="J328" s="10"/>
    </row>
    <row r="329" spans="5:10" ht="14" x14ac:dyDescent="0.15">
      <c r="E329" s="10"/>
      <c r="F329" s="10"/>
      <c r="G329" s="10"/>
      <c r="H329" s="10"/>
      <c r="I329" s="10"/>
      <c r="J329" s="10"/>
    </row>
    <row r="330" spans="5:10" ht="14" x14ac:dyDescent="0.15">
      <c r="E330" s="10"/>
      <c r="F330" s="10"/>
      <c r="G330" s="10"/>
      <c r="H330" s="10"/>
      <c r="I330" s="10"/>
      <c r="J330" s="10"/>
    </row>
    <row r="331" spans="5:10" ht="14" x14ac:dyDescent="0.15">
      <c r="E331" s="10"/>
      <c r="F331" s="10"/>
      <c r="G331" s="10"/>
      <c r="H331" s="10"/>
      <c r="I331" s="10"/>
      <c r="J331" s="10"/>
    </row>
    <row r="332" spans="5:10" ht="14" x14ac:dyDescent="0.15">
      <c r="E332" s="10"/>
      <c r="F332" s="10"/>
      <c r="G332" s="10"/>
      <c r="H332" s="10"/>
      <c r="I332" s="10"/>
      <c r="J332" s="10"/>
    </row>
    <row r="333" spans="5:10" ht="14" x14ac:dyDescent="0.15">
      <c r="E333" s="10"/>
      <c r="F333" s="10"/>
      <c r="G333" s="10"/>
      <c r="H333" s="10"/>
      <c r="I333" s="10"/>
      <c r="J333" s="10"/>
    </row>
    <row r="334" spans="5:10" ht="14" x14ac:dyDescent="0.15">
      <c r="E334" s="10"/>
      <c r="F334" s="10"/>
      <c r="G334" s="10"/>
      <c r="H334" s="10"/>
      <c r="I334" s="10"/>
      <c r="J334" s="10"/>
    </row>
    <row r="335" spans="5:10" ht="14" x14ac:dyDescent="0.15">
      <c r="E335" s="10"/>
      <c r="F335" s="10"/>
      <c r="G335" s="10"/>
      <c r="H335" s="10"/>
      <c r="I335" s="10"/>
      <c r="J335" s="10"/>
    </row>
    <row r="336" spans="5:10" ht="14" x14ac:dyDescent="0.15">
      <c r="E336" s="10"/>
      <c r="F336" s="10"/>
      <c r="G336" s="10"/>
      <c r="H336" s="10"/>
      <c r="I336" s="10"/>
      <c r="J336" s="10"/>
    </row>
    <row r="337" spans="5:10" ht="14" x14ac:dyDescent="0.15">
      <c r="E337" s="10"/>
      <c r="F337" s="10"/>
      <c r="G337" s="10"/>
      <c r="H337" s="10"/>
      <c r="I337" s="10"/>
      <c r="J337" s="10"/>
    </row>
    <row r="338" spans="5:10" ht="14" x14ac:dyDescent="0.15">
      <c r="E338" s="10"/>
      <c r="F338" s="10"/>
      <c r="G338" s="10"/>
      <c r="H338" s="10"/>
      <c r="I338" s="10"/>
      <c r="J338" s="10"/>
    </row>
    <row r="339" spans="5:10" ht="14" x14ac:dyDescent="0.15">
      <c r="E339" s="10"/>
      <c r="F339" s="10"/>
      <c r="G339" s="10"/>
      <c r="H339" s="10"/>
      <c r="I339" s="10"/>
      <c r="J339" s="10"/>
    </row>
    <row r="340" spans="5:10" ht="14" x14ac:dyDescent="0.15">
      <c r="E340" s="10"/>
      <c r="F340" s="10"/>
      <c r="G340" s="10"/>
      <c r="H340" s="10"/>
      <c r="I340" s="10"/>
      <c r="J340" s="10"/>
    </row>
    <row r="341" spans="5:10" ht="14" x14ac:dyDescent="0.15">
      <c r="E341" s="10"/>
      <c r="F341" s="10"/>
      <c r="G341" s="10"/>
      <c r="H341" s="10"/>
      <c r="I341" s="10"/>
      <c r="J341" s="10"/>
    </row>
    <row r="342" spans="5:10" ht="14" x14ac:dyDescent="0.15">
      <c r="E342" s="10"/>
      <c r="F342" s="10"/>
      <c r="G342" s="10"/>
      <c r="H342" s="10"/>
      <c r="I342" s="10"/>
      <c r="J342" s="10"/>
    </row>
    <row r="343" spans="5:10" ht="14" x14ac:dyDescent="0.15">
      <c r="E343" s="10"/>
      <c r="F343" s="10"/>
      <c r="G343" s="10"/>
      <c r="H343" s="10"/>
      <c r="I343" s="10"/>
      <c r="J343" s="10"/>
    </row>
    <row r="344" spans="5:10" ht="14" x14ac:dyDescent="0.15">
      <c r="E344" s="10"/>
      <c r="F344" s="10"/>
      <c r="G344" s="10"/>
      <c r="H344" s="10"/>
      <c r="I344" s="10"/>
      <c r="J344" s="10"/>
    </row>
    <row r="345" spans="5:10" ht="14" x14ac:dyDescent="0.15">
      <c r="E345" s="10"/>
      <c r="F345" s="10"/>
      <c r="G345" s="10"/>
      <c r="H345" s="10"/>
      <c r="I345" s="10"/>
      <c r="J345" s="10"/>
    </row>
    <row r="346" spans="5:10" ht="14" x14ac:dyDescent="0.15">
      <c r="E346" s="10"/>
      <c r="F346" s="10"/>
      <c r="G346" s="10"/>
      <c r="H346" s="10"/>
      <c r="I346" s="10"/>
      <c r="J346" s="10"/>
    </row>
    <row r="347" spans="5:10" ht="14" x14ac:dyDescent="0.15">
      <c r="E347" s="10"/>
      <c r="F347" s="10"/>
      <c r="G347" s="10"/>
      <c r="H347" s="10"/>
      <c r="I347" s="10"/>
      <c r="J347" s="10"/>
    </row>
    <row r="348" spans="5:10" ht="14" x14ac:dyDescent="0.15">
      <c r="E348" s="10"/>
      <c r="F348" s="10"/>
      <c r="G348" s="10"/>
      <c r="H348" s="10"/>
      <c r="I348" s="10"/>
      <c r="J348" s="10"/>
    </row>
    <row r="349" spans="5:10" ht="14" x14ac:dyDescent="0.15">
      <c r="E349" s="10"/>
      <c r="F349" s="10"/>
      <c r="G349" s="10"/>
      <c r="H349" s="10"/>
      <c r="I349" s="10"/>
      <c r="J349" s="10"/>
    </row>
    <row r="350" spans="5:10" ht="14" x14ac:dyDescent="0.15">
      <c r="E350" s="10"/>
      <c r="F350" s="10"/>
      <c r="G350" s="10"/>
      <c r="H350" s="10"/>
      <c r="I350" s="10"/>
      <c r="J350" s="10"/>
    </row>
    <row r="351" spans="5:10" ht="14" x14ac:dyDescent="0.15">
      <c r="E351" s="10"/>
      <c r="F351" s="10"/>
      <c r="G351" s="10"/>
      <c r="H351" s="10"/>
      <c r="I351" s="10"/>
      <c r="J351" s="10"/>
    </row>
    <row r="352" spans="5:10" ht="14" x14ac:dyDescent="0.15">
      <c r="E352" s="10"/>
      <c r="F352" s="10"/>
      <c r="G352" s="10"/>
      <c r="H352" s="10"/>
      <c r="I352" s="10"/>
      <c r="J352" s="10"/>
    </row>
    <row r="353" spans="5:10" ht="14" x14ac:dyDescent="0.15">
      <c r="E353" s="10"/>
      <c r="F353" s="10"/>
      <c r="G353" s="10"/>
      <c r="H353" s="10"/>
      <c r="I353" s="10"/>
      <c r="J353" s="10"/>
    </row>
    <row r="354" spans="5:10" ht="14" x14ac:dyDescent="0.15">
      <c r="E354" s="10"/>
      <c r="F354" s="10"/>
      <c r="G354" s="10"/>
      <c r="H354" s="10"/>
      <c r="I354" s="10"/>
      <c r="J354" s="10"/>
    </row>
    <row r="355" spans="5:10" ht="14" x14ac:dyDescent="0.15">
      <c r="E355" s="10"/>
      <c r="F355" s="10"/>
      <c r="G355" s="10"/>
      <c r="H355" s="10"/>
      <c r="I355" s="10"/>
      <c r="J355" s="10"/>
    </row>
    <row r="356" spans="5:10" ht="14" x14ac:dyDescent="0.15">
      <c r="E356" s="10"/>
      <c r="F356" s="10"/>
      <c r="G356" s="10"/>
      <c r="H356" s="10"/>
      <c r="I356" s="10"/>
      <c r="J356" s="10"/>
    </row>
    <row r="357" spans="5:10" ht="14" x14ac:dyDescent="0.15">
      <c r="E357" s="10"/>
      <c r="F357" s="10"/>
      <c r="G357" s="10"/>
      <c r="H357" s="10"/>
      <c r="I357" s="10"/>
      <c r="J357" s="10"/>
    </row>
    <row r="358" spans="5:10" ht="14" x14ac:dyDescent="0.15">
      <c r="E358" s="10"/>
      <c r="F358" s="10"/>
      <c r="G358" s="10"/>
      <c r="H358" s="10"/>
      <c r="I358" s="10"/>
      <c r="J358" s="10"/>
    </row>
    <row r="359" spans="5:10" ht="14" x14ac:dyDescent="0.15">
      <c r="E359" s="10"/>
      <c r="F359" s="10"/>
      <c r="G359" s="10"/>
      <c r="H359" s="10"/>
      <c r="I359" s="10"/>
      <c r="J359" s="10"/>
    </row>
    <row r="360" spans="5:10" ht="14" x14ac:dyDescent="0.15">
      <c r="E360" s="10"/>
      <c r="F360" s="10"/>
      <c r="G360" s="10"/>
      <c r="H360" s="10"/>
      <c r="I360" s="10"/>
      <c r="J360" s="10"/>
    </row>
    <row r="361" spans="5:10" ht="14" x14ac:dyDescent="0.15">
      <c r="E361" s="10"/>
      <c r="F361" s="10"/>
      <c r="G361" s="10"/>
      <c r="H361" s="10"/>
      <c r="I361" s="10"/>
      <c r="J361" s="10"/>
    </row>
    <row r="362" spans="5:10" ht="14" x14ac:dyDescent="0.15">
      <c r="E362" s="10"/>
      <c r="F362" s="10"/>
      <c r="G362" s="10"/>
      <c r="H362" s="10"/>
      <c r="I362" s="10"/>
      <c r="J362" s="10"/>
    </row>
    <row r="363" spans="5:10" ht="14" x14ac:dyDescent="0.15">
      <c r="E363" s="10"/>
      <c r="F363" s="10"/>
      <c r="G363" s="10"/>
      <c r="H363" s="10"/>
      <c r="I363" s="10"/>
      <c r="J363" s="10"/>
    </row>
    <row r="364" spans="5:10" ht="14" x14ac:dyDescent="0.15">
      <c r="E364" s="10"/>
      <c r="F364" s="10"/>
      <c r="G364" s="10"/>
      <c r="H364" s="10"/>
      <c r="I364" s="10"/>
      <c r="J364" s="10"/>
    </row>
    <row r="365" spans="5:10" ht="14" x14ac:dyDescent="0.15">
      <c r="E365" s="10"/>
      <c r="F365" s="10"/>
      <c r="G365" s="10"/>
      <c r="H365" s="10"/>
      <c r="I365" s="10"/>
      <c r="J365" s="10"/>
    </row>
    <row r="366" spans="5:10" ht="14" x14ac:dyDescent="0.15">
      <c r="E366" s="10"/>
      <c r="F366" s="10"/>
      <c r="G366" s="10"/>
      <c r="H366" s="10"/>
      <c r="I366" s="10"/>
      <c r="J366" s="10"/>
    </row>
    <row r="367" spans="5:10" ht="14" x14ac:dyDescent="0.15">
      <c r="E367" s="10"/>
      <c r="F367" s="10"/>
      <c r="G367" s="10"/>
      <c r="H367" s="10"/>
      <c r="I367" s="10"/>
      <c r="J367" s="10"/>
    </row>
    <row r="368" spans="5:10" ht="14" x14ac:dyDescent="0.15">
      <c r="E368" s="10"/>
      <c r="F368" s="10"/>
      <c r="G368" s="10"/>
      <c r="H368" s="10"/>
      <c r="I368" s="10"/>
      <c r="J368" s="10"/>
    </row>
    <row r="369" spans="5:10" ht="14" x14ac:dyDescent="0.15">
      <c r="E369" s="10"/>
      <c r="F369" s="10"/>
      <c r="G369" s="10"/>
      <c r="H369" s="10"/>
      <c r="I369" s="10"/>
      <c r="J369" s="10"/>
    </row>
    <row r="370" spans="5:10" ht="14" x14ac:dyDescent="0.15">
      <c r="E370" s="10"/>
      <c r="F370" s="10"/>
      <c r="G370" s="10"/>
      <c r="H370" s="10"/>
      <c r="I370" s="10"/>
      <c r="J370" s="10"/>
    </row>
    <row r="371" spans="5:10" ht="14" x14ac:dyDescent="0.15">
      <c r="E371" s="10"/>
      <c r="F371" s="10"/>
      <c r="G371" s="10"/>
      <c r="H371" s="10"/>
      <c r="I371" s="10"/>
      <c r="J371" s="10"/>
    </row>
    <row r="372" spans="5:10" ht="14" x14ac:dyDescent="0.15">
      <c r="E372" s="10"/>
      <c r="F372" s="10"/>
      <c r="G372" s="10"/>
      <c r="H372" s="10"/>
      <c r="I372" s="10"/>
      <c r="J372" s="10"/>
    </row>
    <row r="373" spans="5:10" ht="14" x14ac:dyDescent="0.15">
      <c r="E373" s="10"/>
      <c r="F373" s="10"/>
      <c r="G373" s="10"/>
      <c r="H373" s="10"/>
      <c r="I373" s="10"/>
      <c r="J373" s="10"/>
    </row>
    <row r="374" spans="5:10" ht="14" x14ac:dyDescent="0.15">
      <c r="E374" s="10"/>
      <c r="F374" s="10"/>
      <c r="G374" s="10"/>
      <c r="H374" s="10"/>
      <c r="I374" s="10"/>
      <c r="J374" s="10"/>
    </row>
    <row r="375" spans="5:10" ht="14" x14ac:dyDescent="0.15">
      <c r="E375" s="10"/>
      <c r="F375" s="10"/>
      <c r="G375" s="10"/>
      <c r="H375" s="10"/>
      <c r="I375" s="10"/>
      <c r="J375" s="10"/>
    </row>
    <row r="376" spans="5:10" ht="14" x14ac:dyDescent="0.15">
      <c r="E376" s="10"/>
      <c r="F376" s="10"/>
      <c r="G376" s="10"/>
      <c r="H376" s="10"/>
      <c r="I376" s="10"/>
      <c r="J376" s="10"/>
    </row>
    <row r="377" spans="5:10" ht="14" x14ac:dyDescent="0.15">
      <c r="E377" s="10"/>
      <c r="F377" s="10"/>
      <c r="G377" s="10"/>
      <c r="H377" s="10"/>
      <c r="I377" s="10"/>
      <c r="J377" s="10"/>
    </row>
    <row r="378" spans="5:10" ht="14" x14ac:dyDescent="0.15">
      <c r="E378" s="10"/>
      <c r="F378" s="10"/>
      <c r="G378" s="10"/>
      <c r="H378" s="10"/>
      <c r="I378" s="10"/>
      <c r="J378" s="10"/>
    </row>
    <row r="379" spans="5:10" ht="14" x14ac:dyDescent="0.15">
      <c r="E379" s="10"/>
      <c r="F379" s="10"/>
      <c r="G379" s="10"/>
      <c r="H379" s="10"/>
      <c r="I379" s="10"/>
      <c r="J379" s="10"/>
    </row>
    <row r="380" spans="5:10" ht="14" x14ac:dyDescent="0.15">
      <c r="E380" s="10"/>
      <c r="F380" s="10"/>
      <c r="G380" s="10"/>
      <c r="H380" s="10"/>
      <c r="I380" s="10"/>
      <c r="J380" s="10"/>
    </row>
    <row r="381" spans="5:10" ht="14" x14ac:dyDescent="0.15">
      <c r="E381" s="10"/>
      <c r="F381" s="10"/>
      <c r="G381" s="10"/>
      <c r="H381" s="10"/>
      <c r="I381" s="10"/>
      <c r="J381" s="10"/>
    </row>
    <row r="382" spans="5:10" ht="14" x14ac:dyDescent="0.15">
      <c r="E382" s="10"/>
      <c r="F382" s="10"/>
      <c r="G382" s="10"/>
      <c r="H382" s="10"/>
      <c r="I382" s="10"/>
      <c r="J382" s="10"/>
    </row>
    <row r="383" spans="5:10" ht="14" x14ac:dyDescent="0.15">
      <c r="E383" s="10"/>
      <c r="F383" s="10"/>
      <c r="G383" s="10"/>
      <c r="H383" s="10"/>
      <c r="I383" s="10"/>
      <c r="J383" s="10"/>
    </row>
    <row r="384" spans="5:10" ht="14" x14ac:dyDescent="0.15">
      <c r="E384" s="10"/>
      <c r="F384" s="10"/>
      <c r="G384" s="10"/>
      <c r="H384" s="10"/>
      <c r="I384" s="10"/>
      <c r="J384" s="10"/>
    </row>
    <row r="385" spans="5:10" ht="14" x14ac:dyDescent="0.15">
      <c r="E385" s="10"/>
      <c r="F385" s="10"/>
      <c r="G385" s="10"/>
      <c r="H385" s="10"/>
      <c r="I385" s="10"/>
      <c r="J385" s="10"/>
    </row>
    <row r="386" spans="5:10" ht="14" x14ac:dyDescent="0.15">
      <c r="E386" s="10"/>
      <c r="F386" s="10"/>
      <c r="G386" s="10"/>
      <c r="H386" s="10"/>
      <c r="I386" s="10"/>
      <c r="J386" s="10"/>
    </row>
    <row r="387" spans="5:10" ht="14" x14ac:dyDescent="0.15">
      <c r="E387" s="10"/>
      <c r="F387" s="10"/>
      <c r="G387" s="10"/>
      <c r="H387" s="10"/>
      <c r="I387" s="10"/>
      <c r="J387" s="10"/>
    </row>
    <row r="388" spans="5:10" ht="14" x14ac:dyDescent="0.15">
      <c r="E388" s="10"/>
      <c r="F388" s="10"/>
      <c r="G388" s="10"/>
      <c r="H388" s="10"/>
      <c r="I388" s="10"/>
      <c r="J388" s="10"/>
    </row>
    <row r="389" spans="5:10" ht="14" x14ac:dyDescent="0.15">
      <c r="E389" s="10"/>
      <c r="F389" s="10"/>
      <c r="G389" s="10"/>
      <c r="H389" s="10"/>
      <c r="I389" s="10"/>
      <c r="J389" s="10"/>
    </row>
    <row r="390" spans="5:10" ht="14" x14ac:dyDescent="0.15">
      <c r="E390" s="10"/>
      <c r="F390" s="10"/>
      <c r="G390" s="10"/>
      <c r="H390" s="10"/>
      <c r="I390" s="10"/>
      <c r="J390" s="10"/>
    </row>
    <row r="391" spans="5:10" ht="14" x14ac:dyDescent="0.15">
      <c r="E391" s="10"/>
      <c r="F391" s="10"/>
      <c r="G391" s="10"/>
      <c r="H391" s="10"/>
      <c r="I391" s="10"/>
      <c r="J391" s="10"/>
    </row>
    <row r="392" spans="5:10" ht="14" x14ac:dyDescent="0.15">
      <c r="E392" s="10"/>
      <c r="F392" s="10"/>
      <c r="G392" s="10"/>
      <c r="H392" s="10"/>
      <c r="I392" s="10"/>
      <c r="J392" s="10"/>
    </row>
    <row r="393" spans="5:10" ht="14" x14ac:dyDescent="0.15">
      <c r="E393" s="10"/>
      <c r="F393" s="10"/>
      <c r="G393" s="10"/>
      <c r="H393" s="10"/>
      <c r="I393" s="10"/>
      <c r="J393" s="10"/>
    </row>
    <row r="394" spans="5:10" ht="14" x14ac:dyDescent="0.15">
      <c r="E394" s="10"/>
      <c r="F394" s="10"/>
      <c r="G394" s="10"/>
      <c r="H394" s="10"/>
      <c r="I394" s="10"/>
      <c r="J394" s="10"/>
    </row>
    <row r="395" spans="5:10" ht="14" x14ac:dyDescent="0.15">
      <c r="E395" s="10"/>
      <c r="F395" s="10"/>
      <c r="G395" s="10"/>
      <c r="H395" s="10"/>
      <c r="I395" s="10"/>
      <c r="J395" s="10"/>
    </row>
    <row r="396" spans="5:10" ht="14" x14ac:dyDescent="0.15">
      <c r="E396" s="10"/>
      <c r="F396" s="10"/>
      <c r="G396" s="10"/>
      <c r="H396" s="10"/>
      <c r="I396" s="10"/>
      <c r="J396" s="10"/>
    </row>
    <row r="397" spans="5:10" ht="14" x14ac:dyDescent="0.15">
      <c r="E397" s="10"/>
      <c r="F397" s="10"/>
      <c r="G397" s="10"/>
      <c r="H397" s="10"/>
      <c r="I397" s="10"/>
      <c r="J397" s="10"/>
    </row>
    <row r="398" spans="5:10" ht="14" x14ac:dyDescent="0.15">
      <c r="E398" s="10"/>
      <c r="F398" s="10"/>
      <c r="G398" s="10"/>
      <c r="H398" s="10"/>
      <c r="I398" s="10"/>
      <c r="J398" s="10"/>
    </row>
    <row r="399" spans="5:10" ht="14" x14ac:dyDescent="0.15">
      <c r="E399" s="10"/>
      <c r="F399" s="10"/>
      <c r="G399" s="10"/>
      <c r="H399" s="10"/>
      <c r="I399" s="10"/>
      <c r="J399" s="10"/>
    </row>
    <row r="400" spans="5:10" ht="14" x14ac:dyDescent="0.15">
      <c r="E400" s="10"/>
      <c r="F400" s="10"/>
      <c r="G400" s="10"/>
      <c r="H400" s="10"/>
      <c r="I400" s="10"/>
      <c r="J400" s="10"/>
    </row>
    <row r="401" spans="5:10" ht="14" x14ac:dyDescent="0.15">
      <c r="E401" s="10"/>
      <c r="F401" s="10"/>
      <c r="G401" s="10"/>
      <c r="H401" s="10"/>
      <c r="I401" s="10"/>
      <c r="J401" s="10"/>
    </row>
    <row r="402" spans="5:10" ht="14" x14ac:dyDescent="0.15">
      <c r="E402" s="10"/>
      <c r="F402" s="10"/>
      <c r="G402" s="10"/>
      <c r="H402" s="10"/>
      <c r="I402" s="10"/>
      <c r="J402" s="10"/>
    </row>
    <row r="403" spans="5:10" ht="14" x14ac:dyDescent="0.15">
      <c r="E403" s="10"/>
      <c r="F403" s="10"/>
      <c r="G403" s="10"/>
      <c r="H403" s="10"/>
      <c r="I403" s="10"/>
      <c r="J403" s="10"/>
    </row>
    <row r="404" spans="5:10" ht="14" x14ac:dyDescent="0.15">
      <c r="E404" s="10"/>
      <c r="F404" s="10"/>
      <c r="G404" s="10"/>
      <c r="H404" s="10"/>
      <c r="I404" s="10"/>
      <c r="J404" s="10"/>
    </row>
    <row r="405" spans="5:10" ht="14" x14ac:dyDescent="0.15">
      <c r="E405" s="10"/>
      <c r="F405" s="10"/>
      <c r="G405" s="10"/>
      <c r="H405" s="10"/>
      <c r="I405" s="10"/>
      <c r="J405" s="10"/>
    </row>
    <row r="406" spans="5:10" ht="14" x14ac:dyDescent="0.15">
      <c r="E406" s="10"/>
      <c r="F406" s="10"/>
      <c r="G406" s="10"/>
      <c r="H406" s="10"/>
      <c r="I406" s="10"/>
      <c r="J406" s="10"/>
    </row>
    <row r="407" spans="5:10" ht="14" x14ac:dyDescent="0.15">
      <c r="E407" s="10"/>
      <c r="F407" s="10"/>
      <c r="G407" s="10"/>
      <c r="H407" s="10"/>
      <c r="I407" s="10"/>
      <c r="J407" s="10"/>
    </row>
    <row r="408" spans="5:10" ht="14" x14ac:dyDescent="0.15">
      <c r="E408" s="10"/>
      <c r="F408" s="10"/>
      <c r="G408" s="10"/>
      <c r="H408" s="10"/>
      <c r="I408" s="10"/>
      <c r="J408" s="10"/>
    </row>
    <row r="409" spans="5:10" ht="14" x14ac:dyDescent="0.15">
      <c r="E409" s="10"/>
      <c r="F409" s="10"/>
      <c r="G409" s="10"/>
      <c r="H409" s="10"/>
      <c r="I409" s="10"/>
      <c r="J409" s="10"/>
    </row>
    <row r="410" spans="5:10" ht="14" x14ac:dyDescent="0.15">
      <c r="E410" s="10"/>
      <c r="F410" s="10"/>
      <c r="G410" s="10"/>
      <c r="H410" s="10"/>
      <c r="I410" s="10"/>
      <c r="J410" s="10"/>
    </row>
    <row r="411" spans="5:10" ht="14" x14ac:dyDescent="0.15">
      <c r="E411" s="10"/>
      <c r="F411" s="10"/>
      <c r="G411" s="10"/>
      <c r="H411" s="10"/>
      <c r="I411" s="10"/>
      <c r="J411" s="10"/>
    </row>
    <row r="412" spans="5:10" ht="14" x14ac:dyDescent="0.15">
      <c r="E412" s="10"/>
      <c r="F412" s="10"/>
      <c r="G412" s="10"/>
      <c r="H412" s="10"/>
      <c r="I412" s="10"/>
      <c r="J412" s="10"/>
    </row>
    <row r="413" spans="5:10" ht="14" x14ac:dyDescent="0.15">
      <c r="E413" s="10"/>
      <c r="F413" s="10"/>
      <c r="G413" s="10"/>
      <c r="H413" s="10"/>
      <c r="I413" s="10"/>
      <c r="J413" s="10"/>
    </row>
    <row r="414" spans="5:10" ht="14" x14ac:dyDescent="0.15">
      <c r="E414" s="10"/>
      <c r="F414" s="10"/>
      <c r="G414" s="10"/>
      <c r="H414" s="10"/>
      <c r="I414" s="10"/>
      <c r="J414" s="10"/>
    </row>
    <row r="415" spans="5:10" ht="14" x14ac:dyDescent="0.15">
      <c r="E415" s="10"/>
      <c r="F415" s="10"/>
      <c r="G415" s="10"/>
      <c r="H415" s="10"/>
      <c r="I415" s="10"/>
      <c r="J415" s="10"/>
    </row>
    <row r="416" spans="5:10" ht="14" x14ac:dyDescent="0.15">
      <c r="E416" s="10"/>
      <c r="F416" s="10"/>
      <c r="G416" s="10"/>
      <c r="H416" s="10"/>
      <c r="I416" s="10"/>
      <c r="J416" s="10"/>
    </row>
    <row r="417" spans="5:10" ht="14" x14ac:dyDescent="0.15">
      <c r="E417" s="10"/>
      <c r="F417" s="10"/>
      <c r="G417" s="10"/>
      <c r="H417" s="10"/>
      <c r="I417" s="10"/>
      <c r="J417" s="10"/>
    </row>
    <row r="418" spans="5:10" ht="14" x14ac:dyDescent="0.15">
      <c r="E418" s="10"/>
      <c r="F418" s="10"/>
      <c r="G418" s="10"/>
      <c r="H418" s="10"/>
      <c r="I418" s="10"/>
      <c r="J418" s="10"/>
    </row>
    <row r="419" spans="5:10" ht="14" x14ac:dyDescent="0.15">
      <c r="E419" s="10"/>
      <c r="F419" s="10"/>
      <c r="G419" s="10"/>
      <c r="H419" s="10"/>
      <c r="I419" s="10"/>
      <c r="J419" s="10"/>
    </row>
    <row r="420" spans="5:10" ht="14" x14ac:dyDescent="0.15">
      <c r="E420" s="10"/>
      <c r="F420" s="10"/>
      <c r="G420" s="10"/>
      <c r="H420" s="10"/>
      <c r="I420" s="10"/>
      <c r="J420" s="10"/>
    </row>
    <row r="421" spans="5:10" ht="14" x14ac:dyDescent="0.15">
      <c r="E421" s="10"/>
      <c r="F421" s="10"/>
      <c r="G421" s="10"/>
      <c r="H421" s="10"/>
      <c r="I421" s="10"/>
      <c r="J421" s="10"/>
    </row>
    <row r="422" spans="5:10" ht="14" x14ac:dyDescent="0.15">
      <c r="E422" s="10"/>
      <c r="F422" s="10"/>
      <c r="G422" s="10"/>
      <c r="H422" s="10"/>
      <c r="I422" s="10"/>
      <c r="J422" s="10"/>
    </row>
    <row r="423" spans="5:10" ht="14" x14ac:dyDescent="0.15">
      <c r="E423" s="10"/>
      <c r="F423" s="10"/>
      <c r="G423" s="10"/>
      <c r="H423" s="10"/>
      <c r="I423" s="10"/>
      <c r="J423" s="10"/>
    </row>
    <row r="424" spans="5:10" ht="14" x14ac:dyDescent="0.15">
      <c r="E424" s="10"/>
      <c r="F424" s="10"/>
      <c r="G424" s="10"/>
      <c r="H424" s="10"/>
      <c r="I424" s="10"/>
      <c r="J424" s="10"/>
    </row>
    <row r="425" spans="5:10" ht="14" x14ac:dyDescent="0.15">
      <c r="E425" s="10"/>
      <c r="F425" s="10"/>
      <c r="G425" s="10"/>
      <c r="H425" s="10"/>
      <c r="I425" s="10"/>
      <c r="J425" s="10"/>
    </row>
    <row r="426" spans="5:10" ht="14" x14ac:dyDescent="0.15">
      <c r="E426" s="10"/>
      <c r="F426" s="10"/>
      <c r="G426" s="10"/>
      <c r="H426" s="10"/>
      <c r="I426" s="10"/>
      <c r="J426" s="10"/>
    </row>
    <row r="427" spans="5:10" ht="14" x14ac:dyDescent="0.15">
      <c r="E427" s="10"/>
      <c r="F427" s="10"/>
      <c r="G427" s="10"/>
      <c r="H427" s="10"/>
      <c r="I427" s="10"/>
      <c r="J427" s="10"/>
    </row>
    <row r="428" spans="5:10" ht="14" x14ac:dyDescent="0.15">
      <c r="E428" s="10"/>
      <c r="F428" s="10"/>
      <c r="G428" s="10"/>
      <c r="H428" s="10"/>
      <c r="I428" s="10"/>
      <c r="J428" s="10"/>
    </row>
    <row r="429" spans="5:10" ht="14" x14ac:dyDescent="0.15">
      <c r="E429" s="10"/>
      <c r="F429" s="10"/>
      <c r="G429" s="10"/>
      <c r="H429" s="10"/>
      <c r="I429" s="10"/>
      <c r="J429" s="10"/>
    </row>
    <row r="430" spans="5:10" ht="14" x14ac:dyDescent="0.15">
      <c r="E430" s="10"/>
      <c r="F430" s="10"/>
      <c r="G430" s="10"/>
      <c r="H430" s="10"/>
      <c r="I430" s="10"/>
      <c r="J430" s="10"/>
    </row>
    <row r="431" spans="5:10" ht="14" x14ac:dyDescent="0.15">
      <c r="E431" s="10"/>
      <c r="F431" s="10"/>
      <c r="G431" s="10"/>
      <c r="H431" s="10"/>
      <c r="I431" s="10"/>
      <c r="J431" s="10"/>
    </row>
    <row r="432" spans="5:10" ht="14" x14ac:dyDescent="0.15">
      <c r="E432" s="10"/>
      <c r="F432" s="10"/>
      <c r="G432" s="10"/>
      <c r="H432" s="10"/>
      <c r="I432" s="10"/>
      <c r="J432" s="10"/>
    </row>
    <row r="433" spans="5:10" ht="14" x14ac:dyDescent="0.15">
      <c r="E433" s="10"/>
      <c r="F433" s="10"/>
      <c r="G433" s="10"/>
      <c r="H433" s="10"/>
      <c r="I433" s="10"/>
      <c r="J433" s="10"/>
    </row>
    <row r="434" spans="5:10" ht="14" x14ac:dyDescent="0.15">
      <c r="E434" s="10"/>
      <c r="F434" s="10"/>
      <c r="G434" s="10"/>
      <c r="H434" s="10"/>
      <c r="I434" s="10"/>
      <c r="J434" s="10"/>
    </row>
    <row r="435" spans="5:10" ht="14" x14ac:dyDescent="0.15">
      <c r="E435" s="10"/>
      <c r="F435" s="10"/>
      <c r="G435" s="10"/>
      <c r="H435" s="10"/>
      <c r="I435" s="10"/>
      <c r="J435" s="10"/>
    </row>
    <row r="436" spans="5:10" ht="14" x14ac:dyDescent="0.15">
      <c r="E436" s="10"/>
      <c r="F436" s="10"/>
      <c r="G436" s="10"/>
      <c r="H436" s="10"/>
      <c r="I436" s="10"/>
      <c r="J436" s="10"/>
    </row>
    <row r="437" spans="5:10" ht="14" x14ac:dyDescent="0.15">
      <c r="E437" s="10"/>
      <c r="F437" s="10"/>
      <c r="G437" s="10"/>
      <c r="H437" s="10"/>
      <c r="I437" s="10"/>
      <c r="J437" s="10"/>
    </row>
    <row r="438" spans="5:10" ht="14" x14ac:dyDescent="0.15">
      <c r="E438" s="10"/>
      <c r="F438" s="10"/>
      <c r="G438" s="10"/>
      <c r="H438" s="10"/>
      <c r="I438" s="10"/>
      <c r="J438" s="10"/>
    </row>
    <row r="439" spans="5:10" ht="14" x14ac:dyDescent="0.15">
      <c r="E439" s="10"/>
      <c r="F439" s="10"/>
      <c r="G439" s="10"/>
      <c r="H439" s="10"/>
      <c r="I439" s="10"/>
      <c r="J439" s="10"/>
    </row>
    <row r="440" spans="5:10" ht="14" x14ac:dyDescent="0.15">
      <c r="E440" s="10"/>
      <c r="F440" s="10"/>
      <c r="G440" s="10"/>
      <c r="H440" s="10"/>
      <c r="I440" s="10"/>
      <c r="J440" s="10"/>
    </row>
    <row r="441" spans="5:10" ht="14" x14ac:dyDescent="0.15">
      <c r="E441" s="10"/>
      <c r="F441" s="10"/>
      <c r="G441" s="10"/>
      <c r="H441" s="10"/>
      <c r="I441" s="10"/>
      <c r="J441" s="10"/>
    </row>
    <row r="442" spans="5:10" ht="14" x14ac:dyDescent="0.15">
      <c r="E442" s="10"/>
      <c r="F442" s="10"/>
      <c r="G442" s="10"/>
      <c r="H442" s="10"/>
      <c r="I442" s="10"/>
      <c r="J442" s="10"/>
    </row>
    <row r="443" spans="5:10" ht="14" x14ac:dyDescent="0.15">
      <c r="E443" s="10"/>
      <c r="F443" s="10"/>
      <c r="G443" s="10"/>
      <c r="H443" s="10"/>
      <c r="I443" s="10"/>
      <c r="J443" s="10"/>
    </row>
    <row r="444" spans="5:10" ht="14" x14ac:dyDescent="0.15">
      <c r="E444" s="10"/>
      <c r="F444" s="10"/>
      <c r="G444" s="10"/>
      <c r="H444" s="10"/>
      <c r="I444" s="10"/>
      <c r="J444" s="10"/>
    </row>
    <row r="445" spans="5:10" ht="14" x14ac:dyDescent="0.15">
      <c r="E445" s="10"/>
      <c r="F445" s="10"/>
      <c r="G445" s="10"/>
      <c r="H445" s="10"/>
      <c r="I445" s="10"/>
      <c r="J445" s="10"/>
    </row>
    <row r="446" spans="5:10" ht="14" x14ac:dyDescent="0.15">
      <c r="E446" s="10"/>
      <c r="F446" s="10"/>
      <c r="G446" s="10"/>
      <c r="H446" s="10"/>
      <c r="I446" s="10"/>
      <c r="J446" s="10"/>
    </row>
    <row r="447" spans="5:10" ht="14" x14ac:dyDescent="0.15">
      <c r="E447" s="10"/>
      <c r="F447" s="10"/>
      <c r="G447" s="10"/>
      <c r="H447" s="10"/>
      <c r="I447" s="10"/>
      <c r="J447" s="10"/>
    </row>
    <row r="448" spans="5:10" ht="14" x14ac:dyDescent="0.15">
      <c r="E448" s="10"/>
      <c r="F448" s="10"/>
      <c r="G448" s="10"/>
      <c r="H448" s="10"/>
      <c r="I448" s="10"/>
      <c r="J448" s="10"/>
    </row>
    <row r="449" spans="5:10" ht="14" x14ac:dyDescent="0.15">
      <c r="E449" s="10"/>
      <c r="F449" s="10"/>
      <c r="G449" s="10"/>
      <c r="H449" s="10"/>
      <c r="I449" s="10"/>
      <c r="J449" s="10"/>
    </row>
    <row r="450" spans="5:10" ht="14" x14ac:dyDescent="0.15">
      <c r="E450" s="10"/>
      <c r="F450" s="10"/>
      <c r="G450" s="10"/>
      <c r="H450" s="10"/>
      <c r="I450" s="10"/>
      <c r="J450" s="10"/>
    </row>
    <row r="451" spans="5:10" ht="14" x14ac:dyDescent="0.15">
      <c r="E451" s="10"/>
      <c r="F451" s="10"/>
      <c r="G451" s="10"/>
      <c r="H451" s="10"/>
      <c r="I451" s="10"/>
      <c r="J451" s="10"/>
    </row>
    <row r="452" spans="5:10" ht="14" x14ac:dyDescent="0.15">
      <c r="E452" s="10"/>
      <c r="F452" s="10"/>
      <c r="G452" s="10"/>
      <c r="H452" s="10"/>
      <c r="I452" s="10"/>
      <c r="J452" s="10"/>
    </row>
    <row r="453" spans="5:10" ht="14" x14ac:dyDescent="0.15">
      <c r="E453" s="10"/>
      <c r="F453" s="10"/>
      <c r="G453" s="10"/>
      <c r="H453" s="10"/>
      <c r="I453" s="10"/>
      <c r="J453" s="10"/>
    </row>
    <row r="454" spans="5:10" ht="14" x14ac:dyDescent="0.15">
      <c r="E454" s="10"/>
      <c r="F454" s="10"/>
      <c r="G454" s="10"/>
      <c r="H454" s="10"/>
      <c r="I454" s="10"/>
      <c r="J454" s="10"/>
    </row>
    <row r="455" spans="5:10" ht="14" x14ac:dyDescent="0.15">
      <c r="E455" s="10"/>
      <c r="F455" s="10"/>
      <c r="G455" s="10"/>
      <c r="H455" s="10"/>
      <c r="I455" s="10"/>
      <c r="J455" s="10"/>
    </row>
    <row r="456" spans="5:10" ht="14" x14ac:dyDescent="0.15">
      <c r="E456" s="10"/>
      <c r="F456" s="10"/>
      <c r="G456" s="10"/>
      <c r="H456" s="10"/>
      <c r="I456" s="10"/>
      <c r="J456" s="10"/>
    </row>
    <row r="457" spans="5:10" ht="14" x14ac:dyDescent="0.15">
      <c r="E457" s="10"/>
      <c r="F457" s="10"/>
      <c r="G457" s="10"/>
      <c r="H457" s="10"/>
      <c r="I457" s="10"/>
      <c r="J457" s="10"/>
    </row>
    <row r="458" spans="5:10" ht="14" x14ac:dyDescent="0.15">
      <c r="E458" s="10"/>
      <c r="F458" s="10"/>
      <c r="G458" s="10"/>
      <c r="H458" s="10"/>
      <c r="I458" s="10"/>
      <c r="J458" s="10"/>
    </row>
    <row r="459" spans="5:10" ht="14" x14ac:dyDescent="0.15">
      <c r="E459" s="10"/>
      <c r="F459" s="10"/>
      <c r="G459" s="10"/>
      <c r="H459" s="10"/>
      <c r="I459" s="10"/>
      <c r="J459" s="10"/>
    </row>
    <row r="460" spans="5:10" ht="14" x14ac:dyDescent="0.15">
      <c r="E460" s="10"/>
      <c r="F460" s="10"/>
      <c r="G460" s="10"/>
      <c r="H460" s="10"/>
      <c r="I460" s="10"/>
      <c r="J460" s="10"/>
    </row>
    <row r="461" spans="5:10" ht="14" x14ac:dyDescent="0.15">
      <c r="E461" s="10"/>
      <c r="F461" s="10"/>
      <c r="G461" s="10"/>
      <c r="H461" s="10"/>
      <c r="I461" s="10"/>
      <c r="J461" s="10"/>
    </row>
    <row r="462" spans="5:10" ht="14" x14ac:dyDescent="0.15">
      <c r="E462" s="10"/>
      <c r="F462" s="10"/>
      <c r="G462" s="10"/>
      <c r="H462" s="10"/>
      <c r="I462" s="10"/>
      <c r="J462" s="10"/>
    </row>
    <row r="463" spans="5:10" ht="14" x14ac:dyDescent="0.15">
      <c r="E463" s="10"/>
      <c r="F463" s="10"/>
      <c r="G463" s="10"/>
      <c r="H463" s="10"/>
      <c r="I463" s="10"/>
      <c r="J463" s="10"/>
    </row>
    <row r="464" spans="5:10" ht="14" x14ac:dyDescent="0.15">
      <c r="E464" s="10"/>
      <c r="F464" s="10"/>
      <c r="G464" s="10"/>
      <c r="H464" s="10"/>
      <c r="I464" s="10"/>
      <c r="J464" s="10"/>
    </row>
    <row r="465" spans="5:10" ht="14" x14ac:dyDescent="0.15">
      <c r="E465" s="10"/>
      <c r="F465" s="10"/>
      <c r="G465" s="10"/>
      <c r="H465" s="10"/>
      <c r="I465" s="10"/>
      <c r="J465" s="10"/>
    </row>
    <row r="466" spans="5:10" ht="14" x14ac:dyDescent="0.15">
      <c r="E466" s="10"/>
      <c r="F466" s="10"/>
      <c r="G466" s="10"/>
      <c r="H466" s="10"/>
      <c r="I466" s="10"/>
      <c r="J466" s="10"/>
    </row>
    <row r="467" spans="5:10" ht="14" x14ac:dyDescent="0.15">
      <c r="E467" s="10"/>
      <c r="F467" s="10"/>
      <c r="G467" s="10"/>
      <c r="H467" s="10"/>
      <c r="I467" s="10"/>
      <c r="J467" s="10"/>
    </row>
    <row r="468" spans="5:10" ht="14" x14ac:dyDescent="0.15">
      <c r="E468" s="10"/>
      <c r="F468" s="10"/>
      <c r="G468" s="10"/>
      <c r="H468" s="10"/>
      <c r="I468" s="10"/>
      <c r="J468" s="10"/>
    </row>
    <row r="469" spans="5:10" ht="14" x14ac:dyDescent="0.15">
      <c r="E469" s="10"/>
      <c r="F469" s="10"/>
      <c r="G469" s="10"/>
      <c r="H469" s="10"/>
      <c r="I469" s="10"/>
      <c r="J469" s="10"/>
    </row>
    <row r="470" spans="5:10" ht="14" x14ac:dyDescent="0.15">
      <c r="E470" s="10"/>
      <c r="F470" s="10"/>
      <c r="G470" s="10"/>
      <c r="H470" s="10"/>
      <c r="I470" s="10"/>
      <c r="J470" s="10"/>
    </row>
    <row r="471" spans="5:10" ht="14" x14ac:dyDescent="0.15">
      <c r="E471" s="10"/>
      <c r="F471" s="10"/>
      <c r="G471" s="10"/>
      <c r="H471" s="10"/>
      <c r="I471" s="10"/>
      <c r="J471" s="10"/>
    </row>
    <row r="472" spans="5:10" ht="14" x14ac:dyDescent="0.15">
      <c r="E472" s="10"/>
      <c r="F472" s="10"/>
      <c r="G472" s="10"/>
      <c r="H472" s="10"/>
      <c r="I472" s="10"/>
      <c r="J472" s="10"/>
    </row>
    <row r="473" spans="5:10" ht="14" x14ac:dyDescent="0.15">
      <c r="E473" s="10"/>
      <c r="F473" s="10"/>
      <c r="G473" s="10"/>
      <c r="H473" s="10"/>
      <c r="I473" s="10"/>
      <c r="J473" s="10"/>
    </row>
    <row r="474" spans="5:10" ht="14" x14ac:dyDescent="0.15">
      <c r="E474" s="10"/>
      <c r="F474" s="10"/>
      <c r="G474" s="10"/>
      <c r="H474" s="10"/>
      <c r="I474" s="10"/>
      <c r="J474" s="10"/>
    </row>
    <row r="475" spans="5:10" ht="14" x14ac:dyDescent="0.15">
      <c r="E475" s="10"/>
      <c r="F475" s="10"/>
      <c r="G475" s="10"/>
      <c r="H475" s="10"/>
      <c r="I475" s="10"/>
      <c r="J475" s="10"/>
    </row>
    <row r="476" spans="5:10" ht="14" x14ac:dyDescent="0.15">
      <c r="E476" s="10"/>
      <c r="F476" s="10"/>
      <c r="G476" s="10"/>
      <c r="H476" s="10"/>
      <c r="I476" s="10"/>
      <c r="J476" s="10"/>
    </row>
    <row r="477" spans="5:10" ht="14" x14ac:dyDescent="0.15">
      <c r="E477" s="10"/>
      <c r="F477" s="10"/>
      <c r="G477" s="10"/>
      <c r="H477" s="10"/>
      <c r="I477" s="10"/>
      <c r="J477" s="10"/>
    </row>
    <row r="478" spans="5:10" ht="14" x14ac:dyDescent="0.15">
      <c r="E478" s="10"/>
      <c r="F478" s="10"/>
      <c r="G478" s="10"/>
      <c r="H478" s="10"/>
      <c r="I478" s="10"/>
      <c r="J478" s="10"/>
    </row>
    <row r="479" spans="5:10" ht="14" x14ac:dyDescent="0.15">
      <c r="E479" s="10"/>
      <c r="F479" s="10"/>
      <c r="G479" s="10"/>
      <c r="H479" s="10"/>
      <c r="I479" s="10"/>
      <c r="J479" s="10"/>
    </row>
    <row r="480" spans="5:10" ht="14" x14ac:dyDescent="0.15">
      <c r="E480" s="10"/>
      <c r="F480" s="10"/>
      <c r="G480" s="10"/>
      <c r="H480" s="10"/>
      <c r="I480" s="10"/>
      <c r="J480" s="10"/>
    </row>
    <row r="481" spans="5:10" ht="14" x14ac:dyDescent="0.15">
      <c r="E481" s="10"/>
      <c r="F481" s="10"/>
      <c r="G481" s="10"/>
      <c r="H481" s="10"/>
      <c r="I481" s="10"/>
      <c r="J481" s="10"/>
    </row>
    <row r="482" spans="5:10" ht="14" x14ac:dyDescent="0.15">
      <c r="E482" s="10"/>
      <c r="F482" s="10"/>
      <c r="G482" s="10"/>
      <c r="H482" s="10"/>
      <c r="I482" s="10"/>
      <c r="J482" s="10"/>
    </row>
    <row r="483" spans="5:10" ht="14" x14ac:dyDescent="0.15">
      <c r="E483" s="10"/>
      <c r="F483" s="10"/>
      <c r="G483" s="10"/>
      <c r="H483" s="10"/>
      <c r="I483" s="10"/>
      <c r="J483" s="10"/>
    </row>
    <row r="484" spans="5:10" ht="14" x14ac:dyDescent="0.15">
      <c r="E484" s="10"/>
      <c r="F484" s="10"/>
      <c r="G484" s="10"/>
      <c r="H484" s="10"/>
      <c r="I484" s="10"/>
      <c r="J484" s="10"/>
    </row>
    <row r="485" spans="5:10" ht="14" x14ac:dyDescent="0.15">
      <c r="E485" s="10"/>
      <c r="F485" s="10"/>
      <c r="G485" s="10"/>
      <c r="H485" s="10"/>
      <c r="I485" s="10"/>
      <c r="J485" s="10"/>
    </row>
    <row r="486" spans="5:10" ht="14" x14ac:dyDescent="0.15">
      <c r="E486" s="10"/>
      <c r="F486" s="10"/>
      <c r="G486" s="10"/>
      <c r="H486" s="10"/>
      <c r="I486" s="10"/>
      <c r="J486" s="10"/>
    </row>
    <row r="487" spans="5:10" ht="14" x14ac:dyDescent="0.15">
      <c r="E487" s="10"/>
      <c r="F487" s="10"/>
      <c r="G487" s="10"/>
      <c r="H487" s="10"/>
      <c r="I487" s="10"/>
      <c r="J487" s="10"/>
    </row>
    <row r="488" spans="5:10" ht="14" x14ac:dyDescent="0.15">
      <c r="E488" s="10"/>
      <c r="F488" s="10"/>
      <c r="G488" s="10"/>
      <c r="H488" s="10"/>
      <c r="I488" s="10"/>
      <c r="J488" s="10"/>
    </row>
    <row r="489" spans="5:10" ht="14" x14ac:dyDescent="0.15">
      <c r="E489" s="10"/>
      <c r="F489" s="10"/>
      <c r="G489" s="10"/>
      <c r="H489" s="10"/>
      <c r="I489" s="10"/>
      <c r="J489" s="10"/>
    </row>
    <row r="490" spans="5:10" ht="14" x14ac:dyDescent="0.15">
      <c r="E490" s="10"/>
      <c r="F490" s="10"/>
      <c r="G490" s="10"/>
      <c r="H490" s="10"/>
      <c r="I490" s="10"/>
      <c r="J490" s="10"/>
    </row>
    <row r="491" spans="5:10" ht="14" x14ac:dyDescent="0.15">
      <c r="E491" s="10"/>
      <c r="F491" s="10"/>
      <c r="G491" s="10"/>
      <c r="H491" s="10"/>
      <c r="I491" s="10"/>
      <c r="J491" s="10"/>
    </row>
    <row r="492" spans="5:10" ht="14" x14ac:dyDescent="0.15">
      <c r="E492" s="10"/>
      <c r="F492" s="10"/>
      <c r="G492" s="10"/>
      <c r="H492" s="10"/>
      <c r="I492" s="10"/>
      <c r="J492" s="10"/>
    </row>
    <row r="493" spans="5:10" ht="14" x14ac:dyDescent="0.15">
      <c r="E493" s="10"/>
      <c r="F493" s="10"/>
      <c r="G493" s="10"/>
      <c r="H493" s="10"/>
      <c r="I493" s="10"/>
      <c r="J493" s="10"/>
    </row>
    <row r="494" spans="5:10" ht="14" x14ac:dyDescent="0.15">
      <c r="E494" s="10"/>
      <c r="F494" s="10"/>
      <c r="G494" s="10"/>
      <c r="H494" s="10"/>
      <c r="I494" s="10"/>
      <c r="J494" s="10"/>
    </row>
    <row r="495" spans="5:10" ht="14" x14ac:dyDescent="0.15">
      <c r="E495" s="10"/>
      <c r="F495" s="10"/>
      <c r="G495" s="10"/>
      <c r="H495" s="10"/>
      <c r="I495" s="10"/>
      <c r="J495" s="10"/>
    </row>
    <row r="496" spans="5:10" ht="14" x14ac:dyDescent="0.15">
      <c r="E496" s="10"/>
      <c r="F496" s="10"/>
      <c r="G496" s="10"/>
      <c r="H496" s="10"/>
      <c r="I496" s="10"/>
      <c r="J496" s="10"/>
    </row>
    <row r="497" spans="5:10" ht="14" x14ac:dyDescent="0.15">
      <c r="E497" s="10"/>
      <c r="F497" s="10"/>
      <c r="G497" s="10"/>
      <c r="H497" s="10"/>
      <c r="I497" s="10"/>
      <c r="J497" s="10"/>
    </row>
    <row r="498" spans="5:10" ht="14" x14ac:dyDescent="0.15">
      <c r="E498" s="10"/>
      <c r="F498" s="10"/>
      <c r="G498" s="10"/>
      <c r="H498" s="10"/>
      <c r="I498" s="10"/>
      <c r="J498" s="10"/>
    </row>
    <row r="499" spans="5:10" ht="14" x14ac:dyDescent="0.15">
      <c r="E499" s="10"/>
      <c r="F499" s="10"/>
      <c r="G499" s="10"/>
      <c r="H499" s="10"/>
      <c r="I499" s="10"/>
      <c r="J499" s="10"/>
    </row>
    <row r="500" spans="5:10" ht="14" x14ac:dyDescent="0.15">
      <c r="E500" s="10"/>
      <c r="F500" s="10"/>
      <c r="G500" s="10"/>
      <c r="H500" s="10"/>
      <c r="I500" s="10"/>
      <c r="J500" s="10"/>
    </row>
    <row r="501" spans="5:10" ht="14" x14ac:dyDescent="0.15">
      <c r="E501" s="10"/>
      <c r="F501" s="10"/>
      <c r="G501" s="10"/>
      <c r="H501" s="10"/>
      <c r="I501" s="10"/>
      <c r="J501" s="10"/>
    </row>
    <row r="502" spans="5:10" ht="14" x14ac:dyDescent="0.15">
      <c r="E502" s="10"/>
      <c r="F502" s="10"/>
      <c r="G502" s="10"/>
      <c r="H502" s="10"/>
      <c r="I502" s="10"/>
      <c r="J502" s="10"/>
    </row>
    <row r="503" spans="5:10" ht="14" x14ac:dyDescent="0.15">
      <c r="E503" s="10"/>
      <c r="F503" s="10"/>
      <c r="G503" s="10"/>
      <c r="H503" s="10"/>
      <c r="I503" s="10"/>
      <c r="J503" s="10"/>
    </row>
    <row r="504" spans="5:10" ht="14" x14ac:dyDescent="0.15">
      <c r="E504" s="10"/>
      <c r="F504" s="10"/>
      <c r="G504" s="10"/>
      <c r="H504" s="10"/>
      <c r="I504" s="10"/>
      <c r="J504" s="10"/>
    </row>
    <row r="505" spans="5:10" ht="14" x14ac:dyDescent="0.15">
      <c r="E505" s="10"/>
      <c r="F505" s="10"/>
      <c r="G505" s="10"/>
      <c r="H505" s="10"/>
      <c r="I505" s="10"/>
      <c r="J505" s="10"/>
    </row>
    <row r="506" spans="5:10" ht="14" x14ac:dyDescent="0.15">
      <c r="E506" s="10"/>
      <c r="F506" s="10"/>
      <c r="G506" s="10"/>
      <c r="H506" s="10"/>
      <c r="I506" s="10"/>
      <c r="J506" s="10"/>
    </row>
    <row r="507" spans="5:10" ht="14" x14ac:dyDescent="0.15">
      <c r="E507" s="10"/>
      <c r="F507" s="10"/>
      <c r="G507" s="10"/>
      <c r="H507" s="10"/>
      <c r="I507" s="10"/>
      <c r="J507" s="10"/>
    </row>
    <row r="508" spans="5:10" ht="14" x14ac:dyDescent="0.15">
      <c r="E508" s="10"/>
      <c r="F508" s="10"/>
      <c r="G508" s="10"/>
      <c r="H508" s="10"/>
      <c r="I508" s="10"/>
      <c r="J508" s="10"/>
    </row>
    <row r="509" spans="5:10" ht="14" x14ac:dyDescent="0.15">
      <c r="E509" s="10"/>
      <c r="F509" s="10"/>
      <c r="G509" s="10"/>
      <c r="H509" s="10"/>
      <c r="I509" s="10"/>
      <c r="J509" s="10"/>
    </row>
    <row r="510" spans="5:10" ht="14" x14ac:dyDescent="0.15">
      <c r="E510" s="10"/>
      <c r="F510" s="10"/>
      <c r="G510" s="10"/>
      <c r="H510" s="10"/>
      <c r="I510" s="10"/>
      <c r="J510" s="10"/>
    </row>
    <row r="511" spans="5:10" ht="14" x14ac:dyDescent="0.15">
      <c r="E511" s="10"/>
      <c r="F511" s="10"/>
      <c r="G511" s="10"/>
      <c r="H511" s="10"/>
      <c r="I511" s="10"/>
      <c r="J511" s="10"/>
    </row>
    <row r="512" spans="5:10" ht="14" x14ac:dyDescent="0.15">
      <c r="E512" s="10"/>
      <c r="F512" s="10"/>
      <c r="G512" s="10"/>
      <c r="H512" s="10"/>
      <c r="I512" s="10"/>
      <c r="J512" s="10"/>
    </row>
    <row r="513" spans="5:10" ht="14" x14ac:dyDescent="0.15">
      <c r="E513" s="10"/>
      <c r="F513" s="10"/>
      <c r="G513" s="10"/>
      <c r="H513" s="10"/>
      <c r="I513" s="10"/>
      <c r="J513" s="10"/>
    </row>
    <row r="514" spans="5:10" ht="14" x14ac:dyDescent="0.15">
      <c r="E514" s="10"/>
      <c r="F514" s="10"/>
      <c r="G514" s="10"/>
      <c r="H514" s="10"/>
      <c r="I514" s="10"/>
      <c r="J514" s="10"/>
    </row>
    <row r="515" spans="5:10" ht="14" x14ac:dyDescent="0.15">
      <c r="E515" s="10"/>
      <c r="F515" s="10"/>
      <c r="G515" s="10"/>
      <c r="H515" s="10"/>
      <c r="I515" s="10"/>
      <c r="J515" s="10"/>
    </row>
    <row r="516" spans="5:10" ht="14" x14ac:dyDescent="0.15">
      <c r="E516" s="10"/>
      <c r="F516" s="10"/>
      <c r="G516" s="10"/>
      <c r="H516" s="10"/>
      <c r="I516" s="10"/>
      <c r="J516" s="10"/>
    </row>
    <row r="517" spans="5:10" ht="14" x14ac:dyDescent="0.15">
      <c r="E517" s="10"/>
      <c r="F517" s="10"/>
      <c r="G517" s="10"/>
      <c r="H517" s="10"/>
      <c r="I517" s="10"/>
      <c r="J517" s="10"/>
    </row>
    <row r="518" spans="5:10" ht="14" x14ac:dyDescent="0.15">
      <c r="E518" s="10"/>
      <c r="F518" s="10"/>
      <c r="G518" s="10"/>
      <c r="H518" s="10"/>
      <c r="I518" s="10"/>
      <c r="J518" s="10"/>
    </row>
    <row r="519" spans="5:10" ht="14" x14ac:dyDescent="0.15">
      <c r="E519" s="10"/>
      <c r="F519" s="10"/>
      <c r="G519" s="10"/>
      <c r="H519" s="10"/>
      <c r="I519" s="10"/>
      <c r="J519" s="10"/>
    </row>
    <row r="520" spans="5:10" ht="14" x14ac:dyDescent="0.15">
      <c r="E520" s="10"/>
      <c r="F520" s="10"/>
      <c r="G520" s="10"/>
      <c r="H520" s="10"/>
      <c r="I520" s="10"/>
      <c r="J520" s="10"/>
    </row>
    <row r="521" spans="5:10" ht="14" x14ac:dyDescent="0.15">
      <c r="E521" s="10"/>
      <c r="F521" s="10"/>
      <c r="G521" s="10"/>
      <c r="H521" s="10"/>
      <c r="I521" s="10"/>
      <c r="J521" s="10"/>
    </row>
    <row r="522" spans="5:10" ht="14" x14ac:dyDescent="0.15">
      <c r="E522" s="10"/>
      <c r="F522" s="10"/>
      <c r="G522" s="10"/>
      <c r="H522" s="10"/>
      <c r="I522" s="10"/>
      <c r="J522" s="10"/>
    </row>
    <row r="523" spans="5:10" ht="14" x14ac:dyDescent="0.15">
      <c r="E523" s="10"/>
      <c r="F523" s="10"/>
      <c r="G523" s="10"/>
      <c r="H523" s="10"/>
      <c r="I523" s="10"/>
      <c r="J523" s="10"/>
    </row>
    <row r="524" spans="5:10" ht="14" x14ac:dyDescent="0.15">
      <c r="E524" s="10"/>
      <c r="F524" s="10"/>
      <c r="G524" s="10"/>
      <c r="H524" s="10"/>
      <c r="I524" s="10"/>
      <c r="J524" s="10"/>
    </row>
    <row r="525" spans="5:10" ht="14" x14ac:dyDescent="0.15">
      <c r="E525" s="10"/>
      <c r="F525" s="10"/>
      <c r="G525" s="10"/>
      <c r="H525" s="10"/>
      <c r="I525" s="10"/>
      <c r="J525" s="10"/>
    </row>
    <row r="526" spans="5:10" ht="14" x14ac:dyDescent="0.15">
      <c r="E526" s="10"/>
      <c r="F526" s="10"/>
      <c r="G526" s="10"/>
      <c r="H526" s="10"/>
      <c r="I526" s="10"/>
      <c r="J526" s="10"/>
    </row>
    <row r="527" spans="5:10" ht="14" x14ac:dyDescent="0.15">
      <c r="E527" s="10"/>
      <c r="F527" s="10"/>
      <c r="G527" s="10"/>
      <c r="H527" s="10"/>
      <c r="I527" s="10"/>
      <c r="J527" s="10"/>
    </row>
    <row r="528" spans="5:10" ht="14" x14ac:dyDescent="0.15">
      <c r="E528" s="10"/>
      <c r="F528" s="10"/>
      <c r="G528" s="10"/>
      <c r="H528" s="10"/>
      <c r="I528" s="10"/>
      <c r="J528" s="10"/>
    </row>
    <row r="529" spans="5:10" ht="14" x14ac:dyDescent="0.15">
      <c r="E529" s="10"/>
      <c r="F529" s="10"/>
      <c r="G529" s="10"/>
      <c r="H529" s="10"/>
      <c r="I529" s="10"/>
      <c r="J529" s="10"/>
    </row>
    <row r="530" spans="5:10" ht="14" x14ac:dyDescent="0.15">
      <c r="E530" s="10"/>
      <c r="F530" s="10"/>
      <c r="G530" s="10"/>
      <c r="H530" s="10"/>
      <c r="I530" s="10"/>
      <c r="J530" s="10"/>
    </row>
    <row r="531" spans="5:10" ht="14" x14ac:dyDescent="0.15">
      <c r="E531" s="10"/>
      <c r="F531" s="10"/>
      <c r="G531" s="10"/>
      <c r="H531" s="10"/>
      <c r="I531" s="10"/>
      <c r="J531" s="10"/>
    </row>
    <row r="532" spans="5:10" ht="14" x14ac:dyDescent="0.15">
      <c r="E532" s="10"/>
      <c r="F532" s="10"/>
      <c r="G532" s="10"/>
      <c r="H532" s="10"/>
      <c r="I532" s="10"/>
      <c r="J532" s="10"/>
    </row>
    <row r="533" spans="5:10" ht="14" x14ac:dyDescent="0.15">
      <c r="E533" s="10"/>
      <c r="F533" s="10"/>
      <c r="G533" s="10"/>
      <c r="H533" s="10"/>
      <c r="I533" s="10"/>
      <c r="J533" s="10"/>
    </row>
    <row r="534" spans="5:10" ht="14" x14ac:dyDescent="0.15">
      <c r="E534" s="10"/>
      <c r="F534" s="10"/>
      <c r="G534" s="10"/>
      <c r="H534" s="10"/>
      <c r="I534" s="10"/>
      <c r="J534" s="10"/>
    </row>
    <row r="535" spans="5:10" ht="14" x14ac:dyDescent="0.15">
      <c r="E535" s="10"/>
      <c r="F535" s="10"/>
      <c r="G535" s="10"/>
      <c r="H535" s="10"/>
      <c r="I535" s="10"/>
      <c r="J535" s="10"/>
    </row>
    <row r="536" spans="5:10" ht="14" x14ac:dyDescent="0.15">
      <c r="E536" s="10"/>
      <c r="F536" s="10"/>
      <c r="G536" s="10"/>
      <c r="H536" s="10"/>
      <c r="I536" s="10"/>
      <c r="J536" s="10"/>
    </row>
    <row r="537" spans="5:10" ht="14" x14ac:dyDescent="0.15">
      <c r="E537" s="10"/>
      <c r="F537" s="10"/>
      <c r="G537" s="10"/>
      <c r="H537" s="10"/>
      <c r="I537" s="10"/>
      <c r="J537" s="10"/>
    </row>
    <row r="538" spans="5:10" ht="14" x14ac:dyDescent="0.15">
      <c r="E538" s="10"/>
      <c r="F538" s="10"/>
      <c r="G538" s="10"/>
      <c r="H538" s="10"/>
      <c r="I538" s="10"/>
      <c r="J538" s="10"/>
    </row>
    <row r="539" spans="5:10" ht="14" x14ac:dyDescent="0.15">
      <c r="E539" s="10"/>
      <c r="F539" s="10"/>
      <c r="G539" s="10"/>
      <c r="H539" s="10"/>
      <c r="I539" s="10"/>
      <c r="J539" s="10"/>
    </row>
    <row r="540" spans="5:10" ht="14" x14ac:dyDescent="0.15">
      <c r="E540" s="10"/>
      <c r="F540" s="10"/>
      <c r="G540" s="10"/>
      <c r="H540" s="10"/>
      <c r="I540" s="10"/>
      <c r="J540" s="10"/>
    </row>
    <row r="541" spans="5:10" ht="14" x14ac:dyDescent="0.15">
      <c r="E541" s="10"/>
      <c r="F541" s="10"/>
      <c r="G541" s="10"/>
      <c r="H541" s="10"/>
      <c r="I541" s="10"/>
      <c r="J541" s="10"/>
    </row>
    <row r="542" spans="5:10" ht="14" x14ac:dyDescent="0.15">
      <c r="E542" s="10"/>
      <c r="F542" s="10"/>
      <c r="G542" s="10"/>
      <c r="H542" s="10"/>
      <c r="I542" s="10"/>
      <c r="J542" s="10"/>
    </row>
    <row r="543" spans="5:10" ht="14" x14ac:dyDescent="0.15">
      <c r="E543" s="10"/>
      <c r="F543" s="10"/>
      <c r="G543" s="10"/>
      <c r="H543" s="10"/>
      <c r="I543" s="10"/>
      <c r="J543" s="10"/>
    </row>
    <row r="544" spans="5:10" ht="14" x14ac:dyDescent="0.15">
      <c r="E544" s="10"/>
      <c r="F544" s="10"/>
      <c r="G544" s="10"/>
      <c r="H544" s="10"/>
      <c r="I544" s="10"/>
      <c r="J544" s="10"/>
    </row>
    <row r="545" spans="5:10" ht="14" x14ac:dyDescent="0.15">
      <c r="E545" s="10"/>
      <c r="F545" s="10"/>
      <c r="G545" s="10"/>
      <c r="H545" s="10"/>
      <c r="I545" s="10"/>
      <c r="J545" s="10"/>
    </row>
    <row r="546" spans="5:10" ht="14" x14ac:dyDescent="0.15">
      <c r="E546" s="10"/>
      <c r="F546" s="10"/>
      <c r="G546" s="10"/>
      <c r="H546" s="10"/>
      <c r="I546" s="10"/>
      <c r="J546" s="10"/>
    </row>
    <row r="547" spans="5:10" ht="14" x14ac:dyDescent="0.15">
      <c r="E547" s="10"/>
      <c r="F547" s="10"/>
      <c r="G547" s="10"/>
      <c r="H547" s="10"/>
      <c r="I547" s="10"/>
      <c r="J547" s="10"/>
    </row>
    <row r="548" spans="5:10" ht="14" x14ac:dyDescent="0.15">
      <c r="E548" s="10"/>
      <c r="F548" s="10"/>
      <c r="G548" s="10"/>
      <c r="H548" s="10"/>
      <c r="I548" s="10"/>
      <c r="J548" s="10"/>
    </row>
    <row r="549" spans="5:10" ht="14" x14ac:dyDescent="0.15">
      <c r="E549" s="10"/>
      <c r="F549" s="10"/>
      <c r="G549" s="10"/>
      <c r="H549" s="10"/>
      <c r="I549" s="10"/>
      <c r="J549" s="10"/>
    </row>
    <row r="550" spans="5:10" ht="14" x14ac:dyDescent="0.15">
      <c r="E550" s="10"/>
      <c r="F550" s="10"/>
      <c r="G550" s="10"/>
      <c r="H550" s="10"/>
      <c r="I550" s="10"/>
      <c r="J550" s="10"/>
    </row>
    <row r="551" spans="5:10" ht="14" x14ac:dyDescent="0.15">
      <c r="E551" s="10"/>
      <c r="F551" s="10"/>
      <c r="G551" s="10"/>
      <c r="H551" s="10"/>
      <c r="I551" s="10"/>
      <c r="J551" s="10"/>
    </row>
    <row r="552" spans="5:10" ht="14" x14ac:dyDescent="0.15">
      <c r="E552" s="10"/>
      <c r="F552" s="10"/>
      <c r="G552" s="10"/>
      <c r="H552" s="10"/>
      <c r="I552" s="10"/>
      <c r="J552" s="10"/>
    </row>
    <row r="553" spans="5:10" ht="14" x14ac:dyDescent="0.15">
      <c r="E553" s="10"/>
      <c r="F553" s="10"/>
      <c r="G553" s="10"/>
      <c r="H553" s="10"/>
      <c r="I553" s="10"/>
      <c r="J553" s="10"/>
    </row>
    <row r="554" spans="5:10" ht="14" x14ac:dyDescent="0.15">
      <c r="E554" s="10"/>
      <c r="F554" s="10"/>
      <c r="G554" s="10"/>
      <c r="H554" s="10"/>
      <c r="I554" s="10"/>
      <c r="J554" s="10"/>
    </row>
    <row r="555" spans="5:10" ht="14" x14ac:dyDescent="0.15">
      <c r="E555" s="10"/>
      <c r="F555" s="10"/>
      <c r="G555" s="10"/>
      <c r="H555" s="10"/>
      <c r="I555" s="10"/>
      <c r="J555" s="10"/>
    </row>
    <row r="556" spans="5:10" ht="14" x14ac:dyDescent="0.15">
      <c r="E556" s="10"/>
      <c r="F556" s="10"/>
      <c r="G556" s="10"/>
      <c r="H556" s="10"/>
      <c r="I556" s="10"/>
      <c r="J556" s="10"/>
    </row>
    <row r="557" spans="5:10" ht="14" x14ac:dyDescent="0.15">
      <c r="E557" s="10"/>
      <c r="F557" s="10"/>
      <c r="G557" s="10"/>
      <c r="H557" s="10"/>
      <c r="I557" s="10"/>
      <c r="J557" s="10"/>
    </row>
    <row r="558" spans="5:10" ht="14" x14ac:dyDescent="0.15">
      <c r="E558" s="10"/>
      <c r="F558" s="10"/>
      <c r="G558" s="10"/>
      <c r="H558" s="10"/>
      <c r="I558" s="10"/>
      <c r="J558" s="10"/>
    </row>
    <row r="559" spans="5:10" ht="14" x14ac:dyDescent="0.15">
      <c r="E559" s="10"/>
      <c r="F559" s="10"/>
      <c r="G559" s="10"/>
      <c r="H559" s="10"/>
      <c r="I559" s="10"/>
      <c r="J559" s="10"/>
    </row>
    <row r="560" spans="5:10" ht="14" x14ac:dyDescent="0.15">
      <c r="E560" s="10"/>
      <c r="F560" s="10"/>
      <c r="G560" s="10"/>
      <c r="H560" s="10"/>
      <c r="I560" s="10"/>
      <c r="J560" s="10"/>
    </row>
    <row r="561" spans="5:10" ht="14" x14ac:dyDescent="0.15">
      <c r="E561" s="10"/>
      <c r="F561" s="10"/>
      <c r="G561" s="10"/>
      <c r="H561" s="10"/>
      <c r="I561" s="10"/>
      <c r="J561" s="10"/>
    </row>
    <row r="562" spans="5:10" ht="14" x14ac:dyDescent="0.15">
      <c r="E562" s="10"/>
      <c r="F562" s="10"/>
      <c r="G562" s="10"/>
      <c r="H562" s="10"/>
      <c r="I562" s="10"/>
      <c r="J562" s="10"/>
    </row>
    <row r="563" spans="5:10" ht="14" x14ac:dyDescent="0.15">
      <c r="E563" s="10"/>
      <c r="F563" s="10"/>
      <c r="G563" s="10"/>
      <c r="H563" s="10"/>
      <c r="I563" s="10"/>
      <c r="J563" s="10"/>
    </row>
    <row r="564" spans="5:10" ht="14" x14ac:dyDescent="0.15">
      <c r="E564" s="10"/>
      <c r="F564" s="10"/>
      <c r="G564" s="10"/>
      <c r="H564" s="10"/>
      <c r="I564" s="10"/>
      <c r="J564" s="10"/>
    </row>
    <row r="565" spans="5:10" ht="14" x14ac:dyDescent="0.15">
      <c r="E565" s="10"/>
      <c r="F565" s="10"/>
      <c r="G565" s="10"/>
      <c r="H565" s="10"/>
      <c r="I565" s="10"/>
      <c r="J565" s="10"/>
    </row>
    <row r="566" spans="5:10" ht="14" x14ac:dyDescent="0.15">
      <c r="E566" s="10"/>
      <c r="F566" s="10"/>
      <c r="G566" s="10"/>
      <c r="H566" s="10"/>
      <c r="I566" s="10"/>
      <c r="J566" s="10"/>
    </row>
    <row r="567" spans="5:10" ht="14" x14ac:dyDescent="0.15">
      <c r="E567" s="10"/>
      <c r="F567" s="10"/>
      <c r="G567" s="10"/>
      <c r="H567" s="10"/>
      <c r="I567" s="10"/>
      <c r="J567" s="10"/>
    </row>
    <row r="568" spans="5:10" ht="14" x14ac:dyDescent="0.15">
      <c r="E568" s="10"/>
      <c r="F568" s="10"/>
      <c r="G568" s="10"/>
      <c r="H568" s="10"/>
      <c r="I568" s="10"/>
      <c r="J568" s="10"/>
    </row>
    <row r="569" spans="5:10" ht="14" x14ac:dyDescent="0.15">
      <c r="E569" s="10"/>
      <c r="F569" s="10"/>
      <c r="G569" s="10"/>
      <c r="H569" s="10"/>
      <c r="I569" s="10"/>
      <c r="J569" s="10"/>
    </row>
    <row r="570" spans="5:10" ht="14" x14ac:dyDescent="0.15">
      <c r="E570" s="10"/>
      <c r="F570" s="10"/>
      <c r="G570" s="10"/>
      <c r="H570" s="10"/>
      <c r="I570" s="10"/>
      <c r="J570" s="10"/>
    </row>
    <row r="571" spans="5:10" ht="14" x14ac:dyDescent="0.15">
      <c r="E571" s="10"/>
      <c r="F571" s="10"/>
      <c r="G571" s="10"/>
      <c r="H571" s="10"/>
      <c r="I571" s="10"/>
      <c r="J571" s="10"/>
    </row>
    <row r="572" spans="5:10" ht="14" x14ac:dyDescent="0.15">
      <c r="E572" s="10"/>
      <c r="F572" s="10"/>
      <c r="G572" s="10"/>
      <c r="H572" s="10"/>
      <c r="I572" s="10"/>
      <c r="J572" s="10"/>
    </row>
    <row r="573" spans="5:10" ht="14" x14ac:dyDescent="0.15">
      <c r="E573" s="10"/>
      <c r="F573" s="10"/>
      <c r="G573" s="10"/>
      <c r="H573" s="10"/>
      <c r="I573" s="10"/>
      <c r="J573" s="10"/>
    </row>
    <row r="574" spans="5:10" ht="14" x14ac:dyDescent="0.15">
      <c r="E574" s="10"/>
      <c r="F574" s="10"/>
      <c r="G574" s="10"/>
      <c r="H574" s="10"/>
      <c r="I574" s="10"/>
      <c r="J574" s="10"/>
    </row>
    <row r="575" spans="5:10" ht="14" x14ac:dyDescent="0.15">
      <c r="E575" s="10"/>
      <c r="F575" s="10"/>
      <c r="G575" s="10"/>
      <c r="H575" s="10"/>
      <c r="I575" s="10"/>
      <c r="J575" s="10"/>
    </row>
    <row r="576" spans="5:10" ht="14" x14ac:dyDescent="0.15">
      <c r="E576" s="10"/>
      <c r="F576" s="10"/>
      <c r="G576" s="10"/>
      <c r="H576" s="10"/>
      <c r="I576" s="10"/>
      <c r="J576" s="10"/>
    </row>
    <row r="577" spans="5:10" ht="14" x14ac:dyDescent="0.15">
      <c r="E577" s="10"/>
      <c r="F577" s="10"/>
      <c r="G577" s="10"/>
      <c r="H577" s="10"/>
      <c r="I577" s="10"/>
      <c r="J577" s="10"/>
    </row>
    <row r="578" spans="5:10" ht="14" x14ac:dyDescent="0.15">
      <c r="E578" s="10"/>
      <c r="F578" s="10"/>
      <c r="G578" s="10"/>
      <c r="H578" s="10"/>
      <c r="I578" s="10"/>
      <c r="J578" s="10"/>
    </row>
    <row r="579" spans="5:10" ht="14" x14ac:dyDescent="0.15">
      <c r="E579" s="10"/>
      <c r="F579" s="10"/>
      <c r="G579" s="10"/>
      <c r="H579" s="10"/>
      <c r="I579" s="10"/>
      <c r="J579" s="10"/>
    </row>
    <row r="580" spans="5:10" ht="14" x14ac:dyDescent="0.15">
      <c r="E580" s="10"/>
      <c r="F580" s="10"/>
      <c r="G580" s="10"/>
      <c r="H580" s="10"/>
      <c r="I580" s="10"/>
      <c r="J580" s="10"/>
    </row>
    <row r="581" spans="5:10" ht="14" x14ac:dyDescent="0.15">
      <c r="E581" s="10"/>
      <c r="F581" s="10"/>
      <c r="G581" s="10"/>
      <c r="H581" s="10"/>
      <c r="I581" s="10"/>
      <c r="J581" s="10"/>
    </row>
    <row r="582" spans="5:10" ht="14" x14ac:dyDescent="0.15">
      <c r="E582" s="10"/>
      <c r="F582" s="10"/>
      <c r="G582" s="10"/>
      <c r="H582" s="10"/>
      <c r="I582" s="10"/>
      <c r="J582" s="10"/>
    </row>
    <row r="583" spans="5:10" ht="14" x14ac:dyDescent="0.15">
      <c r="E583" s="10"/>
      <c r="F583" s="10"/>
      <c r="G583" s="10"/>
      <c r="H583" s="10"/>
      <c r="I583" s="10"/>
      <c r="J583" s="10"/>
    </row>
    <row r="584" spans="5:10" ht="14" x14ac:dyDescent="0.15">
      <c r="E584" s="10"/>
      <c r="F584" s="10"/>
      <c r="G584" s="10"/>
      <c r="H584" s="10"/>
      <c r="I584" s="10"/>
      <c r="J584" s="10"/>
    </row>
    <row r="585" spans="5:10" ht="14" x14ac:dyDescent="0.15">
      <c r="E585" s="10"/>
      <c r="F585" s="10"/>
      <c r="G585" s="10"/>
      <c r="H585" s="10"/>
      <c r="I585" s="10"/>
      <c r="J585" s="10"/>
    </row>
    <row r="586" spans="5:10" ht="14" x14ac:dyDescent="0.15">
      <c r="E586" s="10"/>
      <c r="F586" s="10"/>
      <c r="G586" s="10"/>
      <c r="H586" s="10"/>
      <c r="I586" s="10"/>
      <c r="J586" s="10"/>
    </row>
    <row r="587" spans="5:10" ht="14" x14ac:dyDescent="0.15">
      <c r="E587" s="10"/>
      <c r="F587" s="10"/>
      <c r="G587" s="10"/>
      <c r="H587" s="10"/>
      <c r="I587" s="10"/>
      <c r="J587" s="10"/>
    </row>
    <row r="588" spans="5:10" ht="14" x14ac:dyDescent="0.15">
      <c r="E588" s="10"/>
      <c r="F588" s="10"/>
      <c r="G588" s="10"/>
      <c r="H588" s="10"/>
      <c r="I588" s="10"/>
      <c r="J588" s="10"/>
    </row>
    <row r="589" spans="5:10" ht="14" x14ac:dyDescent="0.15">
      <c r="E589" s="10"/>
      <c r="F589" s="10"/>
      <c r="G589" s="10"/>
      <c r="H589" s="10"/>
      <c r="I589" s="10"/>
      <c r="J589" s="10"/>
    </row>
    <row r="590" spans="5:10" ht="14" x14ac:dyDescent="0.15">
      <c r="E590" s="10"/>
      <c r="F590" s="10"/>
      <c r="G590" s="10"/>
      <c r="H590" s="10"/>
      <c r="I590" s="10"/>
      <c r="J590" s="10"/>
    </row>
    <row r="591" spans="5:10" ht="14" x14ac:dyDescent="0.15">
      <c r="E591" s="10"/>
      <c r="F591" s="10"/>
      <c r="G591" s="10"/>
      <c r="H591" s="10"/>
      <c r="I591" s="10"/>
      <c r="J591" s="10"/>
    </row>
    <row r="592" spans="5:10" ht="14" x14ac:dyDescent="0.15">
      <c r="E592" s="10"/>
      <c r="F592" s="10"/>
      <c r="G592" s="10"/>
      <c r="H592" s="10"/>
      <c r="I592" s="10"/>
      <c r="J592" s="10"/>
    </row>
    <row r="593" spans="5:10" ht="14" x14ac:dyDescent="0.15">
      <c r="E593" s="10"/>
      <c r="F593" s="10"/>
      <c r="G593" s="10"/>
      <c r="H593" s="10"/>
      <c r="I593" s="10"/>
      <c r="J593" s="10"/>
    </row>
    <row r="594" spans="5:10" ht="14" x14ac:dyDescent="0.15">
      <c r="E594" s="10"/>
      <c r="F594" s="10"/>
      <c r="G594" s="10"/>
      <c r="H594" s="10"/>
      <c r="I594" s="10"/>
      <c r="J594" s="10"/>
    </row>
    <row r="595" spans="5:10" ht="14" x14ac:dyDescent="0.15">
      <c r="E595" s="10"/>
      <c r="F595" s="10"/>
      <c r="G595" s="10"/>
      <c r="H595" s="10"/>
      <c r="I595" s="10"/>
      <c r="J595" s="10"/>
    </row>
    <row r="596" spans="5:10" ht="14" x14ac:dyDescent="0.15">
      <c r="E596" s="10"/>
      <c r="F596" s="10"/>
      <c r="G596" s="10"/>
      <c r="H596" s="10"/>
      <c r="I596" s="10"/>
      <c r="J596" s="10"/>
    </row>
    <row r="597" spans="5:10" ht="14" x14ac:dyDescent="0.15">
      <c r="E597" s="10"/>
      <c r="F597" s="10"/>
      <c r="G597" s="10"/>
      <c r="H597" s="10"/>
      <c r="I597" s="10"/>
      <c r="J597" s="10"/>
    </row>
    <row r="598" spans="5:10" ht="14" x14ac:dyDescent="0.15">
      <c r="E598" s="10"/>
      <c r="F598" s="10"/>
      <c r="G598" s="10"/>
      <c r="H598" s="10"/>
      <c r="I598" s="10"/>
      <c r="J598" s="10"/>
    </row>
    <row r="599" spans="5:10" ht="14" x14ac:dyDescent="0.15">
      <c r="E599" s="10"/>
      <c r="F599" s="10"/>
      <c r="G599" s="10"/>
      <c r="H599" s="10"/>
      <c r="I599" s="10"/>
      <c r="J599" s="10"/>
    </row>
    <row r="600" spans="5:10" ht="14" x14ac:dyDescent="0.15">
      <c r="E600" s="10"/>
      <c r="F600" s="10"/>
      <c r="G600" s="10"/>
      <c r="H600" s="10"/>
      <c r="I600" s="10"/>
      <c r="J600" s="10"/>
    </row>
    <row r="601" spans="5:10" ht="14" x14ac:dyDescent="0.15">
      <c r="E601" s="10"/>
      <c r="F601" s="10"/>
      <c r="G601" s="10"/>
      <c r="H601" s="10"/>
      <c r="I601" s="10"/>
      <c r="J601" s="10"/>
    </row>
    <row r="602" spans="5:10" ht="14" x14ac:dyDescent="0.15">
      <c r="E602" s="10"/>
      <c r="F602" s="10"/>
      <c r="G602" s="10"/>
      <c r="H602" s="10"/>
      <c r="I602" s="10"/>
      <c r="J602" s="10"/>
    </row>
    <row r="603" spans="5:10" ht="14" x14ac:dyDescent="0.15">
      <c r="E603" s="10"/>
      <c r="F603" s="10"/>
      <c r="G603" s="10"/>
      <c r="H603" s="10"/>
      <c r="I603" s="10"/>
      <c r="J603" s="10"/>
    </row>
    <row r="604" spans="5:10" ht="14" x14ac:dyDescent="0.15">
      <c r="E604" s="10"/>
      <c r="F604" s="10"/>
      <c r="G604" s="10"/>
      <c r="H604" s="10"/>
      <c r="I604" s="10"/>
      <c r="J604" s="10"/>
    </row>
    <row r="605" spans="5:10" ht="14" x14ac:dyDescent="0.15">
      <c r="E605" s="10"/>
      <c r="F605" s="10"/>
      <c r="G605" s="10"/>
      <c r="H605" s="10"/>
      <c r="I605" s="10"/>
      <c r="J605" s="10"/>
    </row>
    <row r="606" spans="5:10" ht="14" x14ac:dyDescent="0.15">
      <c r="E606" s="10"/>
      <c r="F606" s="10"/>
      <c r="G606" s="10"/>
      <c r="H606" s="10"/>
      <c r="I606" s="10"/>
      <c r="J606" s="10"/>
    </row>
    <row r="607" spans="5:10" ht="14" x14ac:dyDescent="0.15">
      <c r="E607" s="10"/>
      <c r="F607" s="10"/>
      <c r="G607" s="10"/>
      <c r="H607" s="10"/>
      <c r="I607" s="10"/>
      <c r="J607" s="10"/>
    </row>
    <row r="608" spans="5:10" ht="14" x14ac:dyDescent="0.15">
      <c r="E608" s="10"/>
      <c r="F608" s="10"/>
      <c r="G608" s="10"/>
      <c r="H608" s="10"/>
      <c r="I608" s="10"/>
      <c r="J608" s="10"/>
    </row>
    <row r="609" spans="5:10" ht="14" x14ac:dyDescent="0.15">
      <c r="E609" s="10"/>
      <c r="F609" s="10"/>
      <c r="G609" s="10"/>
      <c r="H609" s="10"/>
      <c r="I609" s="10"/>
      <c r="J609" s="10"/>
    </row>
    <row r="610" spans="5:10" ht="14" x14ac:dyDescent="0.15">
      <c r="E610" s="10"/>
      <c r="F610" s="10"/>
      <c r="G610" s="10"/>
      <c r="H610" s="10"/>
      <c r="I610" s="10"/>
      <c r="J610" s="10"/>
    </row>
    <row r="611" spans="5:10" ht="14" x14ac:dyDescent="0.15">
      <c r="E611" s="10"/>
      <c r="F611" s="10"/>
      <c r="G611" s="10"/>
      <c r="H611" s="10"/>
      <c r="I611" s="10"/>
      <c r="J611" s="10"/>
    </row>
    <row r="612" spans="5:10" ht="14" x14ac:dyDescent="0.15">
      <c r="E612" s="10"/>
      <c r="F612" s="10"/>
      <c r="G612" s="10"/>
      <c r="H612" s="10"/>
      <c r="I612" s="10"/>
      <c r="J612" s="10"/>
    </row>
    <row r="613" spans="5:10" ht="14" x14ac:dyDescent="0.15">
      <c r="E613" s="10"/>
      <c r="F613" s="10"/>
      <c r="G613" s="10"/>
      <c r="H613" s="10"/>
      <c r="I613" s="10"/>
      <c r="J613" s="10"/>
    </row>
    <row r="614" spans="5:10" ht="14" x14ac:dyDescent="0.15">
      <c r="E614" s="10"/>
      <c r="F614" s="10"/>
      <c r="G614" s="10"/>
      <c r="H614" s="10"/>
      <c r="I614" s="10"/>
      <c r="J614" s="10"/>
    </row>
    <row r="615" spans="5:10" ht="14" x14ac:dyDescent="0.15">
      <c r="E615" s="10"/>
      <c r="F615" s="10"/>
      <c r="G615" s="10"/>
      <c r="H615" s="10"/>
      <c r="I615" s="10"/>
      <c r="J615" s="10"/>
    </row>
    <row r="616" spans="5:10" ht="14" x14ac:dyDescent="0.15">
      <c r="E616" s="10"/>
      <c r="F616" s="10"/>
      <c r="G616" s="10"/>
      <c r="H616" s="10"/>
      <c r="I616" s="10"/>
      <c r="J616" s="10"/>
    </row>
    <row r="617" spans="5:10" ht="14" x14ac:dyDescent="0.15">
      <c r="E617" s="10"/>
      <c r="F617" s="10"/>
      <c r="G617" s="10"/>
      <c r="H617" s="10"/>
      <c r="I617" s="10"/>
      <c r="J617" s="10"/>
    </row>
    <row r="618" spans="5:10" ht="14" x14ac:dyDescent="0.15">
      <c r="E618" s="10"/>
      <c r="F618" s="10"/>
      <c r="G618" s="10"/>
      <c r="H618" s="10"/>
      <c r="I618" s="10"/>
      <c r="J618" s="10"/>
    </row>
    <row r="619" spans="5:10" ht="14" x14ac:dyDescent="0.15">
      <c r="E619" s="10"/>
      <c r="F619" s="10"/>
      <c r="G619" s="10"/>
      <c r="H619" s="10"/>
      <c r="I619" s="10"/>
      <c r="J619" s="10"/>
    </row>
    <row r="620" spans="5:10" ht="14" x14ac:dyDescent="0.15">
      <c r="E620" s="10"/>
      <c r="F620" s="10"/>
      <c r="G620" s="10"/>
      <c r="H620" s="10"/>
      <c r="I620" s="10"/>
      <c r="J620" s="10"/>
    </row>
    <row r="621" spans="5:10" ht="14" x14ac:dyDescent="0.15">
      <c r="E621" s="10"/>
      <c r="F621" s="10"/>
      <c r="G621" s="10"/>
      <c r="H621" s="10"/>
      <c r="I621" s="10"/>
      <c r="J621" s="10"/>
    </row>
    <row r="622" spans="5:10" ht="14" x14ac:dyDescent="0.15">
      <c r="E622" s="10"/>
      <c r="F622" s="10"/>
      <c r="G622" s="10"/>
      <c r="H622" s="10"/>
      <c r="I622" s="10"/>
      <c r="J622" s="10"/>
    </row>
    <row r="623" spans="5:10" ht="14" x14ac:dyDescent="0.15">
      <c r="E623" s="10"/>
      <c r="F623" s="10"/>
      <c r="G623" s="10"/>
      <c r="H623" s="10"/>
      <c r="I623" s="10"/>
      <c r="J623" s="10"/>
    </row>
    <row r="624" spans="5:10" ht="14" x14ac:dyDescent="0.15">
      <c r="E624" s="10"/>
      <c r="F624" s="10"/>
      <c r="G624" s="10"/>
      <c r="H624" s="10"/>
      <c r="I624" s="10"/>
      <c r="J624" s="10"/>
    </row>
    <row r="625" spans="5:10" ht="14" x14ac:dyDescent="0.15">
      <c r="E625" s="10"/>
      <c r="F625" s="10"/>
      <c r="G625" s="10"/>
      <c r="H625" s="10"/>
      <c r="I625" s="10"/>
      <c r="J625" s="10"/>
    </row>
    <row r="626" spans="5:10" ht="14" x14ac:dyDescent="0.15">
      <c r="E626" s="10"/>
      <c r="F626" s="10"/>
      <c r="G626" s="10"/>
      <c r="H626" s="10"/>
      <c r="I626" s="10"/>
      <c r="J626" s="10"/>
    </row>
    <row r="627" spans="5:10" ht="14" x14ac:dyDescent="0.15">
      <c r="E627" s="10"/>
      <c r="F627" s="10"/>
      <c r="G627" s="10"/>
      <c r="H627" s="10"/>
      <c r="I627" s="10"/>
      <c r="J627" s="10"/>
    </row>
    <row r="628" spans="5:10" ht="14" x14ac:dyDescent="0.15">
      <c r="E628" s="10"/>
      <c r="F628" s="10"/>
      <c r="G628" s="10"/>
      <c r="H628" s="10"/>
      <c r="I628" s="10"/>
      <c r="J628" s="10"/>
    </row>
    <row r="629" spans="5:10" ht="14" x14ac:dyDescent="0.15">
      <c r="E629" s="10"/>
      <c r="F629" s="10"/>
      <c r="G629" s="10"/>
      <c r="H629" s="10"/>
      <c r="I629" s="10"/>
      <c r="J629" s="10"/>
    </row>
    <row r="630" spans="5:10" ht="14" x14ac:dyDescent="0.15">
      <c r="E630" s="10"/>
      <c r="F630" s="10"/>
      <c r="G630" s="10"/>
      <c r="H630" s="10"/>
      <c r="I630" s="10"/>
      <c r="J630" s="10"/>
    </row>
    <row r="631" spans="5:10" ht="14" x14ac:dyDescent="0.15">
      <c r="E631" s="10"/>
      <c r="F631" s="10"/>
      <c r="G631" s="10"/>
      <c r="H631" s="10"/>
      <c r="I631" s="10"/>
      <c r="J631" s="10"/>
    </row>
    <row r="632" spans="5:10" ht="14" x14ac:dyDescent="0.15">
      <c r="E632" s="10"/>
      <c r="F632" s="10"/>
      <c r="G632" s="10"/>
      <c r="H632" s="10"/>
      <c r="I632" s="10"/>
      <c r="J632" s="10"/>
    </row>
    <row r="633" spans="5:10" ht="14" x14ac:dyDescent="0.15">
      <c r="E633" s="10"/>
      <c r="F633" s="10"/>
      <c r="G633" s="10"/>
      <c r="H633" s="10"/>
      <c r="I633" s="10"/>
      <c r="J633" s="10"/>
    </row>
    <row r="634" spans="5:10" ht="14" x14ac:dyDescent="0.15">
      <c r="E634" s="10"/>
      <c r="F634" s="10"/>
      <c r="G634" s="10"/>
      <c r="H634" s="10"/>
      <c r="I634" s="10"/>
      <c r="J634" s="10"/>
    </row>
    <row r="635" spans="5:10" ht="14" x14ac:dyDescent="0.15">
      <c r="E635" s="10"/>
      <c r="F635" s="10"/>
      <c r="G635" s="10"/>
      <c r="H635" s="10"/>
      <c r="I635" s="10"/>
      <c r="J635" s="10"/>
    </row>
    <row r="636" spans="5:10" ht="14" x14ac:dyDescent="0.15">
      <c r="E636" s="10"/>
      <c r="F636" s="10"/>
      <c r="G636" s="10"/>
      <c r="H636" s="10"/>
      <c r="I636" s="10"/>
      <c r="J636" s="10"/>
    </row>
    <row r="637" spans="5:10" ht="14" x14ac:dyDescent="0.15">
      <c r="E637" s="10"/>
      <c r="F637" s="10"/>
      <c r="G637" s="10"/>
      <c r="H637" s="10"/>
      <c r="I637" s="10"/>
      <c r="J637" s="10"/>
    </row>
    <row r="638" spans="5:10" ht="14" x14ac:dyDescent="0.15">
      <c r="E638" s="10"/>
      <c r="F638" s="10"/>
      <c r="G638" s="10"/>
      <c r="H638" s="10"/>
      <c r="I638" s="10"/>
      <c r="J638" s="10"/>
    </row>
    <row r="639" spans="5:10" ht="14" x14ac:dyDescent="0.15">
      <c r="E639" s="10"/>
      <c r="F639" s="10"/>
      <c r="G639" s="10"/>
      <c r="H639" s="10"/>
      <c r="I639" s="10"/>
      <c r="J639" s="10"/>
    </row>
    <row r="640" spans="5:10" ht="14" x14ac:dyDescent="0.15">
      <c r="E640" s="10"/>
      <c r="F640" s="10"/>
      <c r="G640" s="10"/>
      <c r="H640" s="10"/>
      <c r="I640" s="10"/>
      <c r="J640" s="10"/>
    </row>
    <row r="641" spans="5:10" ht="14" x14ac:dyDescent="0.15">
      <c r="E641" s="10"/>
      <c r="F641" s="10"/>
      <c r="G641" s="10"/>
      <c r="H641" s="10"/>
      <c r="I641" s="10"/>
      <c r="J641" s="10"/>
    </row>
    <row r="642" spans="5:10" ht="14" x14ac:dyDescent="0.15">
      <c r="E642" s="10"/>
      <c r="F642" s="10"/>
      <c r="G642" s="10"/>
      <c r="H642" s="10"/>
      <c r="I642" s="10"/>
      <c r="J642" s="10"/>
    </row>
    <row r="643" spans="5:10" ht="14" x14ac:dyDescent="0.15">
      <c r="E643" s="10"/>
      <c r="F643" s="10"/>
      <c r="G643" s="10"/>
      <c r="H643" s="10"/>
      <c r="I643" s="10"/>
      <c r="J643" s="10"/>
    </row>
    <row r="644" spans="5:10" ht="14" x14ac:dyDescent="0.15">
      <c r="E644" s="10"/>
      <c r="F644" s="10"/>
      <c r="G644" s="10"/>
      <c r="H644" s="10"/>
      <c r="I644" s="10"/>
      <c r="J644" s="10"/>
    </row>
  </sheetData>
  <sheetProtection sheet="1" objects="1" scenarios="1"/>
  <mergeCells count="41">
    <mergeCell ref="I4:I5"/>
    <mergeCell ref="I45:J45"/>
    <mergeCell ref="B6:D6"/>
    <mergeCell ref="B34:D34"/>
    <mergeCell ref="B25:D25"/>
    <mergeCell ref="B7:D7"/>
    <mergeCell ref="B18:J18"/>
    <mergeCell ref="B10:D10"/>
    <mergeCell ref="B12:C13"/>
    <mergeCell ref="D14:E15"/>
    <mergeCell ref="B20:D20"/>
    <mergeCell ref="B21:D21"/>
    <mergeCell ref="F4:F5"/>
    <mergeCell ref="G4:G5"/>
    <mergeCell ref="B8:C9"/>
    <mergeCell ref="H4:H5"/>
    <mergeCell ref="B24:D24"/>
    <mergeCell ref="B22:D22"/>
    <mergeCell ref="B42:D42"/>
    <mergeCell ref="B43:D43"/>
    <mergeCell ref="B37:D37"/>
    <mergeCell ref="B38:D38"/>
    <mergeCell ref="B39:D39"/>
    <mergeCell ref="B40:D40"/>
    <mergeCell ref="B41:D41"/>
    <mergeCell ref="E2:J2"/>
    <mergeCell ref="B36:J36"/>
    <mergeCell ref="B28:J28"/>
    <mergeCell ref="B19:J19"/>
    <mergeCell ref="B29:D29"/>
    <mergeCell ref="B30:D30"/>
    <mergeCell ref="B31:D31"/>
    <mergeCell ref="B32:D32"/>
    <mergeCell ref="B26:D26"/>
    <mergeCell ref="B23:D23"/>
    <mergeCell ref="B33:D33"/>
    <mergeCell ref="B27:D27"/>
    <mergeCell ref="B35:D35"/>
    <mergeCell ref="J4:J5"/>
    <mergeCell ref="B4:D5"/>
    <mergeCell ref="E4:E5"/>
  </mergeCells>
  <phoneticPr fontId="2" type="noConversion"/>
  <conditionalFormatting sqref="E27 E35 E43 F21:J27 F30:J35 F38:J43">
    <cfRule type="expression" dxfId="26" priority="1" stopIfTrue="1">
      <formula>ISERROR(E21)</formula>
    </cfRule>
  </conditionalFormatting>
  <conditionalFormatting sqref="D12:E15">
    <cfRule type="expression" dxfId="25" priority="2" stopIfTrue="1">
      <formula>$E$12&lt;&gt;$E$13</formula>
    </cfRule>
  </conditionalFormatting>
  <hyperlinks>
    <hyperlink ref="I45:J45" r:id="rId1" display="©   www.economia-excel.com"/>
  </hyperlinks>
  <pageMargins left="0.75" right="0.75" top="1" bottom="1" header="0" footer="0"/>
  <pageSetup paperSize="9" orientation="portrait" horizontalDpi="300" verticalDpi="300"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8"/>
  </sheetPr>
  <dimension ref="A1:I420"/>
  <sheetViews>
    <sheetView showRowColHeaders="0" showZeros="0" topLeftCell="A19" workbookViewId="0">
      <selection activeCell="D45" sqref="D45"/>
    </sheetView>
  </sheetViews>
  <sheetFormatPr baseColWidth="10" defaultRowHeight="13" outlineLevelRow="1" x14ac:dyDescent="0.15"/>
  <cols>
    <col min="1" max="1" width="3.6640625" style="12" customWidth="1"/>
    <col min="2" max="2" width="21.5" style="12" customWidth="1"/>
    <col min="3" max="3" width="15.33203125" style="12" customWidth="1"/>
    <col min="4" max="8" width="12.6640625" style="12" customWidth="1"/>
    <col min="9" max="16384" width="10.83203125" style="12"/>
  </cols>
  <sheetData>
    <row r="1" spans="1:9" ht="10" customHeight="1" x14ac:dyDescent="0.15"/>
    <row r="2" spans="1:9" ht="23" x14ac:dyDescent="0.25">
      <c r="A2" s="62" t="s">
        <v>90</v>
      </c>
      <c r="B2" s="10"/>
      <c r="C2" s="10"/>
      <c r="D2" s="287" t="str">
        <f>INFO!D2</f>
        <v>EMPRESA EJEMPLO SL</v>
      </c>
      <c r="E2" s="288"/>
      <c r="F2" s="288"/>
      <c r="G2" s="288"/>
      <c r="H2" s="289"/>
      <c r="I2" s="10"/>
    </row>
    <row r="3" spans="1:9" ht="10" customHeight="1" x14ac:dyDescent="0.15">
      <c r="A3" s="10"/>
      <c r="C3" s="9"/>
      <c r="D3" s="10"/>
      <c r="E3" s="10"/>
      <c r="F3" s="10"/>
      <c r="G3" s="10"/>
      <c r="H3" s="10"/>
      <c r="I3" s="10"/>
    </row>
    <row r="4" spans="1:9" ht="16" x14ac:dyDescent="0.2">
      <c r="A4" s="10"/>
      <c r="B4" s="343" t="s">
        <v>91</v>
      </c>
      <c r="C4" s="345"/>
      <c r="D4" s="83" t="s">
        <v>1</v>
      </c>
      <c r="E4" s="84" t="s">
        <v>2</v>
      </c>
      <c r="F4" s="84" t="s">
        <v>3</v>
      </c>
      <c r="G4" s="84" t="s">
        <v>4</v>
      </c>
      <c r="H4" s="85" t="s">
        <v>5</v>
      </c>
      <c r="I4" s="10"/>
    </row>
    <row r="5" spans="1:9" ht="14" outlineLevel="1" x14ac:dyDescent="0.15">
      <c r="A5" s="10"/>
      <c r="B5" s="346" t="s">
        <v>92</v>
      </c>
      <c r="C5" s="185" t="s">
        <v>63</v>
      </c>
      <c r="D5" s="186">
        <v>800</v>
      </c>
      <c r="E5" s="186">
        <v>900</v>
      </c>
      <c r="F5" s="186">
        <v>1000</v>
      </c>
      <c r="G5" s="186">
        <v>1100</v>
      </c>
      <c r="H5" s="187">
        <v>1250</v>
      </c>
      <c r="I5" s="10"/>
    </row>
    <row r="6" spans="1:9" ht="14" outlineLevel="1" x14ac:dyDescent="0.15">
      <c r="A6" s="10"/>
      <c r="B6" s="347"/>
      <c r="C6" s="188" t="s">
        <v>64</v>
      </c>
      <c r="D6" s="189">
        <v>60</v>
      </c>
      <c r="E6" s="189">
        <v>65</v>
      </c>
      <c r="F6" s="189">
        <v>65</v>
      </c>
      <c r="G6" s="189">
        <v>66</v>
      </c>
      <c r="H6" s="190">
        <v>68</v>
      </c>
      <c r="I6" s="10"/>
    </row>
    <row r="7" spans="1:9" ht="14" x14ac:dyDescent="0.15">
      <c r="A7" s="10"/>
      <c r="B7" s="347"/>
      <c r="C7" s="71" t="s">
        <v>65</v>
      </c>
      <c r="D7" s="72">
        <f>D5*D6</f>
        <v>48000</v>
      </c>
      <c r="E7" s="72">
        <f>E5*E6</f>
        <v>58500</v>
      </c>
      <c r="F7" s="72">
        <f>F5*F6</f>
        <v>65000</v>
      </c>
      <c r="G7" s="72">
        <f>G5*G6</f>
        <v>72600</v>
      </c>
      <c r="H7" s="73">
        <f>H5*H6</f>
        <v>85000</v>
      </c>
      <c r="I7" s="10"/>
    </row>
    <row r="8" spans="1:9" ht="14" hidden="1" outlineLevel="1" x14ac:dyDescent="0.15">
      <c r="A8" s="10"/>
      <c r="B8" s="346" t="s">
        <v>93</v>
      </c>
      <c r="C8" s="188" t="s">
        <v>63</v>
      </c>
      <c r="D8" s="189"/>
      <c r="E8" s="189"/>
      <c r="F8" s="189"/>
      <c r="G8" s="189"/>
      <c r="H8" s="190"/>
      <c r="I8" s="10"/>
    </row>
    <row r="9" spans="1:9" ht="14" hidden="1" outlineLevel="1" x14ac:dyDescent="0.15">
      <c r="A9" s="10"/>
      <c r="B9" s="347"/>
      <c r="C9" s="188" t="s">
        <v>64</v>
      </c>
      <c r="D9" s="189"/>
      <c r="E9" s="189"/>
      <c r="F9" s="189"/>
      <c r="G9" s="189"/>
      <c r="H9" s="190"/>
      <c r="I9" s="10"/>
    </row>
    <row r="10" spans="1:9" ht="14" collapsed="1" x14ac:dyDescent="0.15">
      <c r="A10" s="10"/>
      <c r="B10" s="347"/>
      <c r="C10" s="71" t="s">
        <v>65</v>
      </c>
      <c r="D10" s="72">
        <f>D8*D9</f>
        <v>0</v>
      </c>
      <c r="E10" s="72">
        <f>E8*E9</f>
        <v>0</v>
      </c>
      <c r="F10" s="72">
        <f>F8*F9</f>
        <v>0</v>
      </c>
      <c r="G10" s="72">
        <f>G8*G9</f>
        <v>0</v>
      </c>
      <c r="H10" s="73">
        <f>H8*H9</f>
        <v>0</v>
      </c>
      <c r="I10" s="10"/>
    </row>
    <row r="11" spans="1:9" ht="14" hidden="1" outlineLevel="1" x14ac:dyDescent="0.15">
      <c r="A11" s="10"/>
      <c r="B11" s="346" t="s">
        <v>94</v>
      </c>
      <c r="C11" s="188" t="s">
        <v>63</v>
      </c>
      <c r="D11" s="189"/>
      <c r="E11" s="189"/>
      <c r="F11" s="189"/>
      <c r="G11" s="189"/>
      <c r="H11" s="190"/>
      <c r="I11" s="10"/>
    </row>
    <row r="12" spans="1:9" ht="14" hidden="1" outlineLevel="1" x14ac:dyDescent="0.15">
      <c r="A12" s="10"/>
      <c r="B12" s="347"/>
      <c r="C12" s="188" t="s">
        <v>64</v>
      </c>
      <c r="D12" s="189"/>
      <c r="E12" s="189"/>
      <c r="F12" s="189"/>
      <c r="G12" s="189"/>
      <c r="H12" s="190"/>
      <c r="I12" s="10"/>
    </row>
    <row r="13" spans="1:9" ht="14" collapsed="1" x14ac:dyDescent="0.15">
      <c r="A13" s="10"/>
      <c r="B13" s="347"/>
      <c r="C13" s="71" t="s">
        <v>65</v>
      </c>
      <c r="D13" s="72">
        <f>D11*D12</f>
        <v>0</v>
      </c>
      <c r="E13" s="72">
        <f>E11*E12</f>
        <v>0</v>
      </c>
      <c r="F13" s="72">
        <f>F11*F12</f>
        <v>0</v>
      </c>
      <c r="G13" s="72">
        <f>G11*G12</f>
        <v>0</v>
      </c>
      <c r="H13" s="73">
        <f>H11*H12</f>
        <v>0</v>
      </c>
      <c r="I13" s="10"/>
    </row>
    <row r="14" spans="1:9" ht="14" hidden="1" outlineLevel="1" x14ac:dyDescent="0.15">
      <c r="A14" s="10"/>
      <c r="B14" s="346" t="s">
        <v>95</v>
      </c>
      <c r="C14" s="188" t="s">
        <v>63</v>
      </c>
      <c r="D14" s="189"/>
      <c r="E14" s="189"/>
      <c r="F14" s="189"/>
      <c r="G14" s="189"/>
      <c r="H14" s="190"/>
      <c r="I14" s="10"/>
    </row>
    <row r="15" spans="1:9" ht="14" hidden="1" outlineLevel="1" x14ac:dyDescent="0.15">
      <c r="A15" s="10"/>
      <c r="B15" s="347"/>
      <c r="C15" s="188" t="s">
        <v>64</v>
      </c>
      <c r="D15" s="189"/>
      <c r="E15" s="189"/>
      <c r="F15" s="189"/>
      <c r="G15" s="189"/>
      <c r="H15" s="190"/>
      <c r="I15" s="10"/>
    </row>
    <row r="16" spans="1:9" ht="14" collapsed="1" x14ac:dyDescent="0.15">
      <c r="A16" s="10"/>
      <c r="B16" s="347"/>
      <c r="C16" s="71" t="s">
        <v>65</v>
      </c>
      <c r="D16" s="72">
        <f>D14*D15</f>
        <v>0</v>
      </c>
      <c r="E16" s="72">
        <f>E14*E15</f>
        <v>0</v>
      </c>
      <c r="F16" s="72">
        <f>F14*F15</f>
        <v>0</v>
      </c>
      <c r="G16" s="72">
        <f>G14*G15</f>
        <v>0</v>
      </c>
      <c r="H16" s="73">
        <f>H14*H15</f>
        <v>0</v>
      </c>
      <c r="I16" s="10"/>
    </row>
    <row r="17" spans="1:9" ht="14" hidden="1" outlineLevel="1" x14ac:dyDescent="0.15">
      <c r="A17" s="10"/>
      <c r="B17" s="346" t="s">
        <v>96</v>
      </c>
      <c r="C17" s="188" t="s">
        <v>63</v>
      </c>
      <c r="D17" s="189"/>
      <c r="E17" s="189"/>
      <c r="F17" s="189"/>
      <c r="G17" s="189"/>
      <c r="H17" s="190"/>
      <c r="I17" s="10"/>
    </row>
    <row r="18" spans="1:9" ht="14" hidden="1" outlineLevel="1" x14ac:dyDescent="0.15">
      <c r="A18" s="10"/>
      <c r="B18" s="347"/>
      <c r="C18" s="188" t="s">
        <v>64</v>
      </c>
      <c r="D18" s="189"/>
      <c r="E18" s="189"/>
      <c r="F18" s="189"/>
      <c r="G18" s="189"/>
      <c r="H18" s="190"/>
      <c r="I18" s="10"/>
    </row>
    <row r="19" spans="1:9" ht="14" collapsed="1" x14ac:dyDescent="0.15">
      <c r="A19" s="10"/>
      <c r="B19" s="347"/>
      <c r="C19" s="71" t="s">
        <v>65</v>
      </c>
      <c r="D19" s="72">
        <f>D17*D18</f>
        <v>0</v>
      </c>
      <c r="E19" s="72">
        <f>E17*E18</f>
        <v>0</v>
      </c>
      <c r="F19" s="72">
        <f>F17*F18</f>
        <v>0</v>
      </c>
      <c r="G19" s="72">
        <f>G17*G18</f>
        <v>0</v>
      </c>
      <c r="H19" s="73">
        <f>H17*H18</f>
        <v>0</v>
      </c>
      <c r="I19" s="10"/>
    </row>
    <row r="20" spans="1:9" ht="14" x14ac:dyDescent="0.15">
      <c r="A20" s="10"/>
      <c r="B20" s="348" t="s">
        <v>103</v>
      </c>
      <c r="C20" s="349"/>
      <c r="D20" s="74">
        <f>D7+D10+D13+D16+D19</f>
        <v>48000</v>
      </c>
      <c r="E20" s="74">
        <f>E7+E10+E13+E16+E19</f>
        <v>58500</v>
      </c>
      <c r="F20" s="74">
        <f>F7+F10+F13+F16+F19</f>
        <v>65000</v>
      </c>
      <c r="G20" s="74">
        <f>G7+G10+G13+G16+G19</f>
        <v>72600</v>
      </c>
      <c r="H20" s="75">
        <f>H7+H10+H13+H16+H19</f>
        <v>85000</v>
      </c>
      <c r="I20" s="10"/>
    </row>
    <row r="21" spans="1:9" ht="14" x14ac:dyDescent="0.15">
      <c r="A21" s="10"/>
      <c r="B21" s="65"/>
      <c r="C21" s="65"/>
      <c r="D21" s="40"/>
      <c r="E21" s="40"/>
      <c r="F21" s="40"/>
      <c r="G21" s="40"/>
      <c r="H21" s="40"/>
      <c r="I21" s="10"/>
    </row>
    <row r="22" spans="1:9" ht="14" x14ac:dyDescent="0.15">
      <c r="A22" s="10"/>
      <c r="B22" s="352" t="s">
        <v>24</v>
      </c>
      <c r="C22" s="352"/>
      <c r="D22" s="191">
        <v>30</v>
      </c>
      <c r="E22" s="40"/>
      <c r="F22" s="40"/>
      <c r="G22" s="40"/>
      <c r="H22" s="40"/>
      <c r="I22" s="10"/>
    </row>
    <row r="23" spans="1:9" ht="14" x14ac:dyDescent="0.15">
      <c r="A23" s="10"/>
      <c r="B23" s="66"/>
      <c r="C23" s="66"/>
      <c r="D23" s="40"/>
      <c r="E23" s="40"/>
      <c r="F23" s="40"/>
      <c r="G23" s="40"/>
      <c r="H23" s="40"/>
      <c r="I23" s="10"/>
    </row>
    <row r="24" spans="1:9" ht="14" x14ac:dyDescent="0.15">
      <c r="A24" s="10"/>
      <c r="B24" s="67" t="s">
        <v>179</v>
      </c>
      <c r="D24" s="76">
        <f>D20*$D$22/365</f>
        <v>3945.205479452055</v>
      </c>
      <c r="E24" s="76">
        <f>E20*$D$22/365</f>
        <v>4808.2191780821922</v>
      </c>
      <c r="F24" s="76">
        <f>F20*$D$22/365</f>
        <v>5342.4657534246571</v>
      </c>
      <c r="G24" s="76">
        <f>G20*$D$22/365</f>
        <v>5967.1232876712329</v>
      </c>
      <c r="H24" s="76">
        <f>H20*$D$22/365</f>
        <v>6986.3013698630139</v>
      </c>
      <c r="I24" s="10"/>
    </row>
    <row r="25" spans="1:9" ht="14" x14ac:dyDescent="0.15">
      <c r="A25" s="10"/>
      <c r="B25" s="68"/>
      <c r="C25" s="68"/>
      <c r="D25" s="69"/>
      <c r="E25" s="40"/>
      <c r="F25" s="40"/>
      <c r="G25" s="40"/>
      <c r="H25" s="40"/>
      <c r="I25" s="10"/>
    </row>
    <row r="26" spans="1:9" ht="16" x14ac:dyDescent="0.2">
      <c r="A26" s="10"/>
      <c r="B26" s="343" t="s">
        <v>97</v>
      </c>
      <c r="C26" s="345"/>
      <c r="D26" s="86" t="s">
        <v>1</v>
      </c>
      <c r="E26" s="87" t="s">
        <v>2</v>
      </c>
      <c r="F26" s="87" t="s">
        <v>3</v>
      </c>
      <c r="G26" s="87" t="s">
        <v>4</v>
      </c>
      <c r="H26" s="88" t="s">
        <v>5</v>
      </c>
      <c r="I26" s="10"/>
    </row>
    <row r="27" spans="1:9" ht="14" outlineLevel="1" x14ac:dyDescent="0.15">
      <c r="A27" s="10"/>
      <c r="B27" s="346" t="s">
        <v>66</v>
      </c>
      <c r="C27" s="185" t="s">
        <v>63</v>
      </c>
      <c r="D27" s="186">
        <v>1200</v>
      </c>
      <c r="E27" s="186">
        <v>1000</v>
      </c>
      <c r="F27" s="186">
        <v>1200</v>
      </c>
      <c r="G27" s="186">
        <v>1000</v>
      </c>
      <c r="H27" s="187">
        <v>1200</v>
      </c>
      <c r="I27" s="10"/>
    </row>
    <row r="28" spans="1:9" ht="14" outlineLevel="1" x14ac:dyDescent="0.15">
      <c r="A28" s="10"/>
      <c r="B28" s="347"/>
      <c r="C28" s="188" t="s">
        <v>64</v>
      </c>
      <c r="D28" s="189">
        <v>20</v>
      </c>
      <c r="E28" s="189">
        <v>20</v>
      </c>
      <c r="F28" s="189">
        <v>24</v>
      </c>
      <c r="G28" s="189">
        <v>24</v>
      </c>
      <c r="H28" s="190">
        <v>26</v>
      </c>
      <c r="I28" s="10"/>
    </row>
    <row r="29" spans="1:9" ht="14" x14ac:dyDescent="0.15">
      <c r="A29" s="10"/>
      <c r="B29" s="347"/>
      <c r="C29" s="71" t="s">
        <v>102</v>
      </c>
      <c r="D29" s="72">
        <f>D27*D28</f>
        <v>24000</v>
      </c>
      <c r="E29" s="72">
        <f>E27*E28</f>
        <v>20000</v>
      </c>
      <c r="F29" s="72">
        <f>F27*F28</f>
        <v>28800</v>
      </c>
      <c r="G29" s="72">
        <f>G27*G28</f>
        <v>24000</v>
      </c>
      <c r="H29" s="73">
        <f>H27*H28</f>
        <v>31200</v>
      </c>
      <c r="I29" s="10"/>
    </row>
    <row r="30" spans="1:9" ht="16.5" hidden="1" customHeight="1" outlineLevel="1" x14ac:dyDescent="0.15">
      <c r="A30" s="10"/>
      <c r="B30" s="347" t="s">
        <v>98</v>
      </c>
      <c r="C30" s="188" t="s">
        <v>63</v>
      </c>
      <c r="D30" s="189"/>
      <c r="E30" s="189"/>
      <c r="F30" s="189"/>
      <c r="G30" s="189"/>
      <c r="H30" s="190"/>
      <c r="I30" s="10"/>
    </row>
    <row r="31" spans="1:9" ht="16.5" hidden="1" customHeight="1" outlineLevel="1" x14ac:dyDescent="0.15">
      <c r="A31" s="10"/>
      <c r="B31" s="347"/>
      <c r="C31" s="188" t="s">
        <v>64</v>
      </c>
      <c r="D31" s="189"/>
      <c r="E31" s="189"/>
      <c r="F31" s="189"/>
      <c r="G31" s="189"/>
      <c r="H31" s="190"/>
      <c r="I31" s="10"/>
    </row>
    <row r="32" spans="1:9" ht="14" collapsed="1" x14ac:dyDescent="0.15">
      <c r="A32" s="10"/>
      <c r="B32" s="347"/>
      <c r="C32" s="71" t="s">
        <v>102</v>
      </c>
      <c r="D32" s="72">
        <f>D30*D31</f>
        <v>0</v>
      </c>
      <c r="E32" s="72">
        <f>E30*E31</f>
        <v>0</v>
      </c>
      <c r="F32" s="72">
        <f>F30*F31</f>
        <v>0</v>
      </c>
      <c r="G32" s="72">
        <f>G30*G31</f>
        <v>0</v>
      </c>
      <c r="H32" s="73">
        <f>H30*H31</f>
        <v>0</v>
      </c>
      <c r="I32" s="10"/>
    </row>
    <row r="33" spans="1:9" ht="16.5" hidden="1" customHeight="1" outlineLevel="1" x14ac:dyDescent="0.15">
      <c r="A33" s="10"/>
      <c r="B33" s="347" t="s">
        <v>99</v>
      </c>
      <c r="C33" s="188" t="s">
        <v>63</v>
      </c>
      <c r="D33" s="189"/>
      <c r="E33" s="189"/>
      <c r="F33" s="189"/>
      <c r="G33" s="189"/>
      <c r="H33" s="190"/>
      <c r="I33" s="10"/>
    </row>
    <row r="34" spans="1:9" ht="16.5" hidden="1" customHeight="1" outlineLevel="1" x14ac:dyDescent="0.15">
      <c r="A34" s="10"/>
      <c r="B34" s="347"/>
      <c r="C34" s="188" t="s">
        <v>64</v>
      </c>
      <c r="D34" s="189"/>
      <c r="E34" s="189"/>
      <c r="F34" s="189"/>
      <c r="G34" s="189"/>
      <c r="H34" s="190"/>
      <c r="I34" s="10"/>
    </row>
    <row r="35" spans="1:9" ht="14" collapsed="1" x14ac:dyDescent="0.15">
      <c r="A35" s="10"/>
      <c r="B35" s="347"/>
      <c r="C35" s="71" t="s">
        <v>102</v>
      </c>
      <c r="D35" s="72">
        <f>D33*D34</f>
        <v>0</v>
      </c>
      <c r="E35" s="72">
        <f>E33*E34</f>
        <v>0</v>
      </c>
      <c r="F35" s="72">
        <f>F33*F34</f>
        <v>0</v>
      </c>
      <c r="G35" s="72">
        <f>G33*G34</f>
        <v>0</v>
      </c>
      <c r="H35" s="73">
        <f>H33*H34</f>
        <v>0</v>
      </c>
      <c r="I35" s="10"/>
    </row>
    <row r="36" spans="1:9" ht="16.5" hidden="1" customHeight="1" outlineLevel="1" x14ac:dyDescent="0.15">
      <c r="A36" s="10"/>
      <c r="B36" s="347" t="s">
        <v>100</v>
      </c>
      <c r="C36" s="188" t="s">
        <v>63</v>
      </c>
      <c r="D36" s="189"/>
      <c r="E36" s="189"/>
      <c r="F36" s="189"/>
      <c r="G36" s="189"/>
      <c r="H36" s="190"/>
      <c r="I36" s="10"/>
    </row>
    <row r="37" spans="1:9" ht="16.5" hidden="1" customHeight="1" outlineLevel="1" x14ac:dyDescent="0.15">
      <c r="A37" s="10"/>
      <c r="B37" s="347"/>
      <c r="C37" s="188" t="s">
        <v>64</v>
      </c>
      <c r="D37" s="189"/>
      <c r="E37" s="189"/>
      <c r="F37" s="189"/>
      <c r="G37" s="189"/>
      <c r="H37" s="190"/>
      <c r="I37" s="10"/>
    </row>
    <row r="38" spans="1:9" ht="14" collapsed="1" x14ac:dyDescent="0.15">
      <c r="A38" s="10"/>
      <c r="B38" s="347"/>
      <c r="C38" s="71" t="s">
        <v>102</v>
      </c>
      <c r="D38" s="72">
        <f>D36*D37</f>
        <v>0</v>
      </c>
      <c r="E38" s="72">
        <f>E36*E37</f>
        <v>0</v>
      </c>
      <c r="F38" s="72">
        <f>F36*F37</f>
        <v>0</v>
      </c>
      <c r="G38" s="72">
        <f>G36*G37</f>
        <v>0</v>
      </c>
      <c r="H38" s="73">
        <f>H36*H37</f>
        <v>0</v>
      </c>
      <c r="I38" s="10"/>
    </row>
    <row r="39" spans="1:9" ht="16.5" hidden="1" customHeight="1" outlineLevel="1" x14ac:dyDescent="0.15">
      <c r="A39" s="10"/>
      <c r="B39" s="347" t="s">
        <v>101</v>
      </c>
      <c r="C39" s="188" t="s">
        <v>63</v>
      </c>
      <c r="D39" s="189"/>
      <c r="E39" s="189"/>
      <c r="F39" s="189"/>
      <c r="G39" s="189"/>
      <c r="H39" s="190"/>
      <c r="I39" s="10"/>
    </row>
    <row r="40" spans="1:9" ht="16.5" hidden="1" customHeight="1" outlineLevel="1" x14ac:dyDescent="0.15">
      <c r="A40" s="10"/>
      <c r="B40" s="347"/>
      <c r="C40" s="188" t="s">
        <v>64</v>
      </c>
      <c r="D40" s="189"/>
      <c r="E40" s="189"/>
      <c r="F40" s="189"/>
      <c r="G40" s="189"/>
      <c r="H40" s="190"/>
      <c r="I40" s="10"/>
    </row>
    <row r="41" spans="1:9" ht="14" collapsed="1" x14ac:dyDescent="0.15">
      <c r="A41" s="10"/>
      <c r="B41" s="347"/>
      <c r="C41" s="71" t="s">
        <v>102</v>
      </c>
      <c r="D41" s="72">
        <f>D39*D40</f>
        <v>0</v>
      </c>
      <c r="E41" s="72">
        <f>E39*E40</f>
        <v>0</v>
      </c>
      <c r="F41" s="72">
        <f>F39*F40</f>
        <v>0</v>
      </c>
      <c r="G41" s="72">
        <f>G39*G40</f>
        <v>0</v>
      </c>
      <c r="H41" s="73">
        <f>H39*H40</f>
        <v>0</v>
      </c>
      <c r="I41" s="10"/>
    </row>
    <row r="42" spans="1:9" ht="14" x14ac:dyDescent="0.15">
      <c r="A42" s="10"/>
      <c r="B42" s="348" t="s">
        <v>104</v>
      </c>
      <c r="C42" s="349"/>
      <c r="D42" s="74">
        <f>D29+D32+D35+D38+D41</f>
        <v>24000</v>
      </c>
      <c r="E42" s="74">
        <f>E29+E32+E35+E38+E41</f>
        <v>20000</v>
      </c>
      <c r="F42" s="74">
        <f>F29+F32+F35+F38+F41</f>
        <v>28800</v>
      </c>
      <c r="G42" s="74">
        <f>G29+G32+G35+G38+G41</f>
        <v>24000</v>
      </c>
      <c r="H42" s="75">
        <f>H29+H32+H35+H38+H41</f>
        <v>31200</v>
      </c>
      <c r="I42" s="10"/>
    </row>
    <row r="43" spans="1:9" ht="14" x14ac:dyDescent="0.15">
      <c r="A43" s="10"/>
      <c r="B43" s="65"/>
      <c r="C43" s="65"/>
      <c r="D43" s="40"/>
      <c r="E43" s="40"/>
      <c r="F43" s="40"/>
      <c r="G43" s="40"/>
      <c r="H43" s="40"/>
      <c r="I43" s="10"/>
    </row>
    <row r="44" spans="1:9" ht="14" x14ac:dyDescent="0.15">
      <c r="A44" s="10"/>
      <c r="B44" s="81" t="s">
        <v>180</v>
      </c>
      <c r="C44" s="65"/>
      <c r="D44" s="192">
        <v>35</v>
      </c>
      <c r="E44" s="40"/>
      <c r="F44" s="40"/>
      <c r="G44" s="40"/>
      <c r="H44" s="40"/>
      <c r="I44" s="10"/>
    </row>
    <row r="45" spans="1:9" ht="14" x14ac:dyDescent="0.15">
      <c r="A45" s="10"/>
      <c r="B45" s="82"/>
      <c r="C45" s="65"/>
      <c r="D45" s="40"/>
      <c r="E45" s="40"/>
      <c r="F45" s="40"/>
      <c r="G45" s="40"/>
      <c r="H45" s="40"/>
      <c r="I45" s="10"/>
    </row>
    <row r="46" spans="1:9" ht="14" x14ac:dyDescent="0.15">
      <c r="A46" s="10"/>
      <c r="B46" s="67" t="s">
        <v>52</v>
      </c>
      <c r="D46" s="77">
        <f>D42*$D$44/365</f>
        <v>2301.3698630136987</v>
      </c>
      <c r="E46" s="77">
        <f>E42*$D$44/365</f>
        <v>1917.8082191780823</v>
      </c>
      <c r="F46" s="77">
        <f>F42*$D$44/365</f>
        <v>2761.6438356164385</v>
      </c>
      <c r="G46" s="77">
        <f>G42*$D$44/365</f>
        <v>2301.3698630136987</v>
      </c>
      <c r="H46" s="77">
        <f>H42*$D$44/365</f>
        <v>2991.7808219178082</v>
      </c>
      <c r="I46" s="10"/>
    </row>
    <row r="47" spans="1:9" ht="14" x14ac:dyDescent="0.15">
      <c r="A47" s="10"/>
      <c r="D47" s="63"/>
      <c r="E47" s="63"/>
      <c r="F47" s="63"/>
      <c r="G47" s="63"/>
      <c r="H47" s="63"/>
      <c r="I47" s="10"/>
    </row>
    <row r="48" spans="1:9" ht="16" x14ac:dyDescent="0.2">
      <c r="A48" s="10"/>
      <c r="B48" s="343" t="s">
        <v>181</v>
      </c>
      <c r="C48" s="345"/>
      <c r="D48" s="89" t="s">
        <v>1</v>
      </c>
      <c r="E48" s="90" t="s">
        <v>2</v>
      </c>
      <c r="F48" s="90" t="s">
        <v>3</v>
      </c>
      <c r="G48" s="90" t="s">
        <v>4</v>
      </c>
      <c r="H48" s="91" t="s">
        <v>5</v>
      </c>
      <c r="I48" s="10"/>
    </row>
    <row r="49" spans="1:9" ht="14" outlineLevel="1" x14ac:dyDescent="0.15">
      <c r="A49" s="10"/>
      <c r="B49" s="346" t="s">
        <v>66</v>
      </c>
      <c r="C49" s="185" t="s">
        <v>63</v>
      </c>
      <c r="D49" s="186">
        <v>200</v>
      </c>
      <c r="E49" s="186">
        <v>300</v>
      </c>
      <c r="F49" s="186">
        <v>100</v>
      </c>
      <c r="G49" s="186">
        <v>300</v>
      </c>
      <c r="H49" s="187">
        <v>300</v>
      </c>
      <c r="I49" s="10"/>
    </row>
    <row r="50" spans="1:9" ht="14" outlineLevel="1" x14ac:dyDescent="0.15">
      <c r="A50" s="10"/>
      <c r="B50" s="347"/>
      <c r="C50" s="188" t="s">
        <v>64</v>
      </c>
      <c r="D50" s="189">
        <v>20</v>
      </c>
      <c r="E50" s="189">
        <v>20</v>
      </c>
      <c r="F50" s="189">
        <v>24</v>
      </c>
      <c r="G50" s="189">
        <v>24</v>
      </c>
      <c r="H50" s="190">
        <v>26</v>
      </c>
      <c r="I50" s="10"/>
    </row>
    <row r="51" spans="1:9" ht="14" x14ac:dyDescent="0.15">
      <c r="A51" s="10"/>
      <c r="B51" s="347"/>
      <c r="C51" s="71" t="s">
        <v>105</v>
      </c>
      <c r="D51" s="72">
        <f>D49*D50</f>
        <v>4000</v>
      </c>
      <c r="E51" s="72">
        <f>E49*E50</f>
        <v>6000</v>
      </c>
      <c r="F51" s="72">
        <f>F49*F50</f>
        <v>2400</v>
      </c>
      <c r="G51" s="72">
        <f>G49*G50</f>
        <v>7200</v>
      </c>
      <c r="H51" s="73">
        <f>H49*H50</f>
        <v>7800</v>
      </c>
      <c r="I51" s="10"/>
    </row>
    <row r="52" spans="1:9" ht="16.5" hidden="1" customHeight="1" outlineLevel="1" x14ac:dyDescent="0.15">
      <c r="A52" s="10"/>
      <c r="B52" s="347" t="s">
        <v>98</v>
      </c>
      <c r="C52" s="188" t="s">
        <v>63</v>
      </c>
      <c r="D52" s="189"/>
      <c r="E52" s="189"/>
      <c r="F52" s="189"/>
      <c r="G52" s="189"/>
      <c r="H52" s="190"/>
      <c r="I52" s="10"/>
    </row>
    <row r="53" spans="1:9" ht="16.5" hidden="1" customHeight="1" outlineLevel="1" x14ac:dyDescent="0.15">
      <c r="A53" s="10"/>
      <c r="B53" s="347"/>
      <c r="C53" s="188" t="s">
        <v>64</v>
      </c>
      <c r="D53" s="189"/>
      <c r="E53" s="189"/>
      <c r="F53" s="189"/>
      <c r="G53" s="189"/>
      <c r="H53" s="190"/>
      <c r="I53" s="10"/>
    </row>
    <row r="54" spans="1:9" ht="14" collapsed="1" x14ac:dyDescent="0.15">
      <c r="A54" s="10"/>
      <c r="B54" s="347"/>
      <c r="C54" s="71" t="s">
        <v>105</v>
      </c>
      <c r="D54" s="72">
        <f>D52*D53</f>
        <v>0</v>
      </c>
      <c r="E54" s="72">
        <f>E52*E53</f>
        <v>0</v>
      </c>
      <c r="F54" s="72">
        <f>F52*F53</f>
        <v>0</v>
      </c>
      <c r="G54" s="72">
        <f>G52*G53</f>
        <v>0</v>
      </c>
      <c r="H54" s="73">
        <f>H52*H53</f>
        <v>0</v>
      </c>
      <c r="I54" s="10"/>
    </row>
    <row r="55" spans="1:9" ht="16.5" hidden="1" customHeight="1" outlineLevel="1" x14ac:dyDescent="0.15">
      <c r="A55" s="10"/>
      <c r="B55" s="347" t="s">
        <v>99</v>
      </c>
      <c r="C55" s="188" t="s">
        <v>63</v>
      </c>
      <c r="D55" s="189"/>
      <c r="E55" s="189"/>
      <c r="F55" s="189"/>
      <c r="G55" s="189"/>
      <c r="H55" s="190"/>
      <c r="I55" s="10"/>
    </row>
    <row r="56" spans="1:9" ht="16.5" hidden="1" customHeight="1" outlineLevel="1" x14ac:dyDescent="0.15">
      <c r="A56" s="10"/>
      <c r="B56" s="347"/>
      <c r="C56" s="188" t="s">
        <v>64</v>
      </c>
      <c r="D56" s="189"/>
      <c r="E56" s="189"/>
      <c r="F56" s="189"/>
      <c r="G56" s="189"/>
      <c r="H56" s="190"/>
      <c r="I56" s="10"/>
    </row>
    <row r="57" spans="1:9" ht="14" collapsed="1" x14ac:dyDescent="0.15">
      <c r="A57" s="10"/>
      <c r="B57" s="347"/>
      <c r="C57" s="71" t="s">
        <v>105</v>
      </c>
      <c r="D57" s="72">
        <f>D55*D56</f>
        <v>0</v>
      </c>
      <c r="E57" s="72">
        <f>E55*E56</f>
        <v>0</v>
      </c>
      <c r="F57" s="72">
        <f>F55*F56</f>
        <v>0</v>
      </c>
      <c r="G57" s="72">
        <f>G55*G56</f>
        <v>0</v>
      </c>
      <c r="H57" s="73">
        <f>H55*H56</f>
        <v>0</v>
      </c>
      <c r="I57" s="10"/>
    </row>
    <row r="58" spans="1:9" ht="16.5" hidden="1" customHeight="1" outlineLevel="1" x14ac:dyDescent="0.15">
      <c r="A58" s="10"/>
      <c r="B58" s="347" t="s">
        <v>100</v>
      </c>
      <c r="C58" s="188" t="s">
        <v>63</v>
      </c>
      <c r="D58" s="189"/>
      <c r="E58" s="189"/>
      <c r="F58" s="189"/>
      <c r="G58" s="189"/>
      <c r="H58" s="190"/>
      <c r="I58" s="10"/>
    </row>
    <row r="59" spans="1:9" ht="16.5" hidden="1" customHeight="1" outlineLevel="1" x14ac:dyDescent="0.15">
      <c r="A59" s="10"/>
      <c r="B59" s="347"/>
      <c r="C59" s="188" t="s">
        <v>64</v>
      </c>
      <c r="D59" s="189"/>
      <c r="E59" s="189"/>
      <c r="F59" s="189"/>
      <c r="G59" s="189"/>
      <c r="H59" s="190"/>
      <c r="I59" s="10"/>
    </row>
    <row r="60" spans="1:9" ht="14" collapsed="1" x14ac:dyDescent="0.15">
      <c r="A60" s="10"/>
      <c r="B60" s="347"/>
      <c r="C60" s="71" t="s">
        <v>105</v>
      </c>
      <c r="D60" s="72">
        <f>D58*D59</f>
        <v>0</v>
      </c>
      <c r="E60" s="72">
        <f>E58*E59</f>
        <v>0</v>
      </c>
      <c r="F60" s="72">
        <f>F58*F59</f>
        <v>0</v>
      </c>
      <c r="G60" s="72">
        <f>G58*G59</f>
        <v>0</v>
      </c>
      <c r="H60" s="73">
        <f>H58*H59</f>
        <v>0</v>
      </c>
      <c r="I60" s="10"/>
    </row>
    <row r="61" spans="1:9" ht="16.5" hidden="1" customHeight="1" outlineLevel="1" x14ac:dyDescent="0.15">
      <c r="A61" s="10"/>
      <c r="B61" s="347" t="s">
        <v>101</v>
      </c>
      <c r="C61" s="188" t="s">
        <v>63</v>
      </c>
      <c r="D61" s="189"/>
      <c r="E61" s="189"/>
      <c r="F61" s="189"/>
      <c r="G61" s="189"/>
      <c r="H61" s="190"/>
      <c r="I61" s="10"/>
    </row>
    <row r="62" spans="1:9" ht="16.5" hidden="1" customHeight="1" outlineLevel="1" x14ac:dyDescent="0.15">
      <c r="A62" s="10"/>
      <c r="B62" s="347"/>
      <c r="C62" s="188" t="s">
        <v>64</v>
      </c>
      <c r="D62" s="189"/>
      <c r="E62" s="189"/>
      <c r="F62" s="189"/>
      <c r="G62" s="189"/>
      <c r="H62" s="190"/>
      <c r="I62" s="10"/>
    </row>
    <row r="63" spans="1:9" ht="14" collapsed="1" x14ac:dyDescent="0.15">
      <c r="A63" s="10"/>
      <c r="B63" s="347"/>
      <c r="C63" s="71" t="s">
        <v>105</v>
      </c>
      <c r="D63" s="72">
        <f>D61*D62</f>
        <v>0</v>
      </c>
      <c r="E63" s="72">
        <f>E61*E62</f>
        <v>0</v>
      </c>
      <c r="F63" s="72">
        <f>F61*F62</f>
        <v>0</v>
      </c>
      <c r="G63" s="72">
        <f>G61*G62</f>
        <v>0</v>
      </c>
      <c r="H63" s="73">
        <f>H61*H62</f>
        <v>0</v>
      </c>
      <c r="I63" s="10"/>
    </row>
    <row r="64" spans="1:9" ht="14" x14ac:dyDescent="0.15">
      <c r="A64" s="10"/>
      <c r="B64" s="348" t="s">
        <v>153</v>
      </c>
      <c r="C64" s="349"/>
      <c r="D64" s="74">
        <f>D51+D54+D57+D60+D63</f>
        <v>4000</v>
      </c>
      <c r="E64" s="74">
        <f>E51+E54+E57+E60+E63</f>
        <v>6000</v>
      </c>
      <c r="F64" s="74">
        <f>F51+F54+F57+F60+F63</f>
        <v>2400</v>
      </c>
      <c r="G64" s="74">
        <f>G51+G54+G57+G60+G63</f>
        <v>7200</v>
      </c>
      <c r="H64" s="75">
        <f>H51+H54+H57+H60+H63</f>
        <v>7800</v>
      </c>
      <c r="I64" s="10"/>
    </row>
    <row r="65" spans="1:9" ht="14" x14ac:dyDescent="0.15">
      <c r="A65" s="10"/>
      <c r="I65" s="10"/>
    </row>
    <row r="66" spans="1:9" ht="16" x14ac:dyDescent="0.2">
      <c r="A66" s="10"/>
      <c r="B66" s="343" t="s">
        <v>182</v>
      </c>
      <c r="C66" s="344"/>
      <c r="D66" s="92" t="s">
        <v>1</v>
      </c>
      <c r="E66" s="93" t="s">
        <v>2</v>
      </c>
      <c r="F66" s="93" t="s">
        <v>3</v>
      </c>
      <c r="G66" s="93" t="s">
        <v>4</v>
      </c>
      <c r="H66" s="94" t="s">
        <v>5</v>
      </c>
      <c r="I66" s="10"/>
    </row>
    <row r="67" spans="1:9" ht="14" x14ac:dyDescent="0.15">
      <c r="A67" s="10"/>
      <c r="B67" s="350" t="str">
        <f>B49</f>
        <v>PRODUCTO 1</v>
      </c>
      <c r="C67" s="351"/>
      <c r="D67" s="79">
        <f>D51-INVERSIONES!D15</f>
        <v>-1000</v>
      </c>
      <c r="E67" s="79">
        <f>E51-D51</f>
        <v>2000</v>
      </c>
      <c r="F67" s="79">
        <f>F51-E51</f>
        <v>-3600</v>
      </c>
      <c r="G67" s="79">
        <f>G51-F51</f>
        <v>4800</v>
      </c>
      <c r="H67" s="80">
        <f>H51-G51</f>
        <v>600</v>
      </c>
      <c r="I67" s="10"/>
    </row>
    <row r="68" spans="1:9" ht="14" x14ac:dyDescent="0.15">
      <c r="A68" s="10"/>
      <c r="B68" s="341" t="str">
        <f>B52</f>
        <v>PRODUCTO 2</v>
      </c>
      <c r="C68" s="342"/>
      <c r="D68" s="79"/>
      <c r="E68" s="79"/>
      <c r="F68" s="79"/>
      <c r="G68" s="79">
        <v>0</v>
      </c>
      <c r="H68" s="80">
        <v>0</v>
      </c>
      <c r="I68" s="10"/>
    </row>
    <row r="69" spans="1:9" ht="14" x14ac:dyDescent="0.15">
      <c r="A69" s="10"/>
      <c r="B69" s="341" t="str">
        <f>B55</f>
        <v>PRODUCTO 3</v>
      </c>
      <c r="C69" s="342"/>
      <c r="D69" s="79"/>
      <c r="E69" s="79"/>
      <c r="F69" s="79"/>
      <c r="G69" s="79">
        <v>0</v>
      </c>
      <c r="H69" s="80">
        <v>0</v>
      </c>
      <c r="I69" s="10"/>
    </row>
    <row r="70" spans="1:9" ht="14" x14ac:dyDescent="0.15">
      <c r="A70" s="10"/>
      <c r="B70" s="341" t="str">
        <f>B58</f>
        <v>PRODUCTO 4</v>
      </c>
      <c r="C70" s="342"/>
      <c r="D70" s="79"/>
      <c r="E70" s="79"/>
      <c r="F70" s="79"/>
      <c r="G70" s="79">
        <v>0</v>
      </c>
      <c r="H70" s="80">
        <v>0</v>
      </c>
      <c r="I70" s="10"/>
    </row>
    <row r="71" spans="1:9" ht="14" x14ac:dyDescent="0.15">
      <c r="A71" s="10"/>
      <c r="B71" s="341" t="str">
        <f>B61</f>
        <v>PRODUCTO 5</v>
      </c>
      <c r="C71" s="342"/>
      <c r="D71" s="79"/>
      <c r="E71" s="79"/>
      <c r="F71" s="79"/>
      <c r="G71" s="79">
        <v>0</v>
      </c>
      <c r="H71" s="80">
        <v>0</v>
      </c>
      <c r="I71" s="10"/>
    </row>
    <row r="72" spans="1:9" ht="14" x14ac:dyDescent="0.15">
      <c r="A72" s="10"/>
      <c r="B72" s="353" t="s">
        <v>12</v>
      </c>
      <c r="C72" s="354"/>
      <c r="D72" s="74">
        <f>SUM(D67:D71)</f>
        <v>-1000</v>
      </c>
      <c r="E72" s="74">
        <f>SUM(E67:E71)</f>
        <v>2000</v>
      </c>
      <c r="F72" s="74">
        <f>SUM(F67:F71)</f>
        <v>-3600</v>
      </c>
      <c r="G72" s="74">
        <f>SUM(G67:G71)</f>
        <v>4800</v>
      </c>
      <c r="H72" s="75">
        <f>SUM(H67:H71)</f>
        <v>600</v>
      </c>
      <c r="I72" s="10"/>
    </row>
    <row r="73" spans="1:9" ht="14" x14ac:dyDescent="0.15">
      <c r="A73" s="10"/>
      <c r="B73" s="10"/>
      <c r="C73" s="10"/>
      <c r="D73" s="10"/>
      <c r="E73" s="10"/>
      <c r="F73" s="10"/>
      <c r="G73" s="10"/>
      <c r="H73" s="10"/>
      <c r="I73" s="10"/>
    </row>
    <row r="74" spans="1:9" ht="14" x14ac:dyDescent="0.15">
      <c r="A74" s="10"/>
      <c r="B74" s="10"/>
      <c r="C74" s="10"/>
      <c r="D74" s="10"/>
      <c r="E74" s="10"/>
      <c r="F74" s="10"/>
      <c r="G74" s="284" t="s">
        <v>161</v>
      </c>
      <c r="H74" s="284"/>
      <c r="I74" s="10"/>
    </row>
    <row r="75" spans="1:9" ht="14" x14ac:dyDescent="0.15">
      <c r="A75" s="10"/>
      <c r="B75" s="10"/>
      <c r="C75" s="10"/>
      <c r="D75" s="10"/>
      <c r="E75" s="10"/>
      <c r="F75" s="10"/>
      <c r="G75" s="10"/>
      <c r="H75" s="10"/>
      <c r="I75" s="10"/>
    </row>
    <row r="76" spans="1:9" ht="14" x14ac:dyDescent="0.15">
      <c r="A76" s="10"/>
      <c r="B76" s="10"/>
      <c r="C76" s="10"/>
      <c r="D76" s="10"/>
      <c r="E76" s="10"/>
      <c r="F76" s="10"/>
      <c r="G76" s="10"/>
      <c r="H76" s="10"/>
      <c r="I76" s="10"/>
    </row>
    <row r="77" spans="1:9" ht="14" x14ac:dyDescent="0.15">
      <c r="A77" s="10"/>
      <c r="B77" s="10"/>
      <c r="C77" s="10"/>
      <c r="D77" s="10"/>
      <c r="E77" s="10"/>
      <c r="F77" s="10"/>
      <c r="G77" s="10"/>
      <c r="H77" s="10"/>
      <c r="I77" s="10"/>
    </row>
    <row r="78" spans="1:9" ht="14" x14ac:dyDescent="0.15">
      <c r="A78" s="10"/>
      <c r="B78" s="10"/>
      <c r="C78" s="10"/>
      <c r="D78" s="10"/>
      <c r="E78" s="10"/>
      <c r="F78" s="10"/>
      <c r="G78" s="10"/>
      <c r="H78" s="10"/>
      <c r="I78" s="10"/>
    </row>
    <row r="79" spans="1:9" ht="14" x14ac:dyDescent="0.15">
      <c r="A79" s="10"/>
      <c r="B79" s="10"/>
      <c r="C79" s="10"/>
      <c r="D79" s="10"/>
      <c r="E79" s="10"/>
      <c r="F79" s="10"/>
      <c r="G79" s="10"/>
      <c r="H79" s="10"/>
      <c r="I79" s="10"/>
    </row>
    <row r="80" spans="1:9" ht="14" x14ac:dyDescent="0.15">
      <c r="A80" s="10"/>
      <c r="B80" s="10"/>
      <c r="C80" s="10"/>
      <c r="D80" s="10"/>
      <c r="E80" s="10"/>
      <c r="F80" s="10"/>
      <c r="G80" s="10"/>
      <c r="H80" s="10"/>
      <c r="I80" s="10"/>
    </row>
    <row r="81" spans="1:9" ht="14" x14ac:dyDescent="0.15">
      <c r="A81" s="10"/>
      <c r="B81" s="10"/>
      <c r="C81" s="10"/>
      <c r="D81" s="10"/>
      <c r="E81" s="10"/>
      <c r="F81" s="10"/>
      <c r="G81" s="10"/>
      <c r="H81" s="10"/>
      <c r="I81" s="10"/>
    </row>
    <row r="82" spans="1:9" ht="14" x14ac:dyDescent="0.15">
      <c r="A82" s="10"/>
      <c r="B82" s="10"/>
      <c r="C82" s="10"/>
      <c r="D82" s="10"/>
      <c r="E82" s="10"/>
      <c r="F82" s="10"/>
      <c r="G82" s="10"/>
      <c r="H82" s="10"/>
      <c r="I82" s="10"/>
    </row>
    <row r="83" spans="1:9" ht="14" x14ac:dyDescent="0.15">
      <c r="A83" s="10"/>
      <c r="B83" s="10"/>
      <c r="C83" s="10"/>
      <c r="D83" s="10"/>
      <c r="E83" s="10"/>
      <c r="F83" s="10"/>
      <c r="G83" s="10"/>
      <c r="H83" s="10"/>
      <c r="I83" s="10"/>
    </row>
    <row r="84" spans="1:9" ht="14" x14ac:dyDescent="0.15">
      <c r="A84" s="10"/>
      <c r="B84" s="10"/>
      <c r="C84" s="10"/>
      <c r="D84" s="10"/>
      <c r="E84" s="10"/>
      <c r="F84" s="10"/>
      <c r="G84" s="10"/>
      <c r="H84" s="10"/>
      <c r="I84" s="10"/>
    </row>
    <row r="85" spans="1:9" ht="14" x14ac:dyDescent="0.15">
      <c r="A85" s="10"/>
      <c r="B85" s="10"/>
      <c r="C85" s="10"/>
      <c r="D85" s="10"/>
      <c r="E85" s="10"/>
      <c r="F85" s="10"/>
      <c r="G85" s="10"/>
      <c r="H85" s="10"/>
      <c r="I85" s="10"/>
    </row>
    <row r="86" spans="1:9" ht="14" x14ac:dyDescent="0.15">
      <c r="A86" s="10"/>
      <c r="B86" s="10"/>
      <c r="C86" s="10"/>
      <c r="D86" s="10"/>
      <c r="E86" s="10"/>
      <c r="F86" s="10"/>
      <c r="G86" s="10"/>
      <c r="H86" s="10"/>
      <c r="I86" s="10"/>
    </row>
    <row r="87" spans="1:9" ht="14" x14ac:dyDescent="0.15">
      <c r="A87" s="10"/>
      <c r="B87" s="10"/>
      <c r="C87" s="10"/>
      <c r="D87" s="10"/>
      <c r="E87" s="10"/>
      <c r="F87" s="10"/>
      <c r="G87" s="10"/>
      <c r="H87" s="10"/>
      <c r="I87" s="10"/>
    </row>
    <row r="88" spans="1:9" ht="14" x14ac:dyDescent="0.15">
      <c r="A88" s="10"/>
      <c r="B88" s="10"/>
      <c r="C88" s="10"/>
      <c r="D88" s="10"/>
      <c r="E88" s="10"/>
      <c r="F88" s="10"/>
      <c r="G88" s="10"/>
      <c r="H88" s="10"/>
      <c r="I88" s="10"/>
    </row>
    <row r="89" spans="1:9" ht="14" x14ac:dyDescent="0.15">
      <c r="A89" s="10"/>
      <c r="B89" s="10"/>
      <c r="C89" s="10"/>
      <c r="D89" s="10"/>
      <c r="E89" s="10"/>
      <c r="F89" s="10"/>
      <c r="G89" s="10"/>
      <c r="H89" s="10"/>
      <c r="I89" s="10"/>
    </row>
    <row r="90" spans="1:9" ht="14" x14ac:dyDescent="0.15">
      <c r="A90" s="10"/>
      <c r="B90" s="10"/>
      <c r="C90" s="10"/>
      <c r="D90" s="10"/>
      <c r="E90" s="10"/>
      <c r="F90" s="10"/>
      <c r="G90" s="10"/>
      <c r="H90" s="10"/>
      <c r="I90" s="10"/>
    </row>
    <row r="91" spans="1:9" ht="14" x14ac:dyDescent="0.15">
      <c r="A91" s="10"/>
      <c r="B91" s="10"/>
      <c r="C91" s="10"/>
      <c r="D91" s="10"/>
      <c r="E91" s="10"/>
      <c r="F91" s="10"/>
      <c r="G91" s="10"/>
      <c r="H91" s="10"/>
      <c r="I91" s="10"/>
    </row>
    <row r="92" spans="1:9" ht="14" x14ac:dyDescent="0.15">
      <c r="A92" s="10"/>
      <c r="B92" s="10"/>
      <c r="C92" s="10"/>
      <c r="D92" s="10"/>
      <c r="E92" s="10"/>
      <c r="F92" s="10"/>
      <c r="G92" s="10"/>
      <c r="H92" s="10"/>
      <c r="I92" s="10"/>
    </row>
    <row r="93" spans="1:9" ht="14" x14ac:dyDescent="0.15">
      <c r="A93" s="10"/>
      <c r="B93" s="10"/>
      <c r="C93" s="10"/>
      <c r="D93" s="10"/>
      <c r="E93" s="10"/>
      <c r="F93" s="10"/>
      <c r="G93" s="10"/>
      <c r="H93" s="10"/>
      <c r="I93" s="10"/>
    </row>
    <row r="94" spans="1:9" ht="14" x14ac:dyDescent="0.15">
      <c r="A94" s="10"/>
      <c r="B94" s="10"/>
      <c r="C94" s="10"/>
      <c r="D94" s="10"/>
      <c r="E94" s="10"/>
      <c r="F94" s="10"/>
      <c r="G94" s="10"/>
      <c r="H94" s="10"/>
      <c r="I94" s="10"/>
    </row>
    <row r="95" spans="1:9" ht="14" x14ac:dyDescent="0.15">
      <c r="A95" s="10"/>
      <c r="B95" s="10"/>
      <c r="C95" s="10"/>
      <c r="D95" s="10"/>
      <c r="E95" s="10"/>
      <c r="F95" s="10"/>
      <c r="G95" s="10"/>
      <c r="H95" s="10"/>
      <c r="I95" s="10"/>
    </row>
    <row r="96" spans="1:9" ht="14" x14ac:dyDescent="0.15">
      <c r="A96" s="10"/>
      <c r="B96" s="10"/>
      <c r="C96" s="10"/>
      <c r="D96" s="10"/>
      <c r="E96" s="10"/>
      <c r="F96" s="10"/>
      <c r="G96" s="10"/>
      <c r="H96" s="10"/>
      <c r="I96" s="10"/>
    </row>
    <row r="97" spans="1:9" ht="14" x14ac:dyDescent="0.15">
      <c r="A97" s="10"/>
      <c r="B97" s="10"/>
      <c r="C97" s="10"/>
      <c r="D97" s="10"/>
      <c r="E97" s="10"/>
      <c r="F97" s="10"/>
      <c r="G97" s="10"/>
      <c r="H97" s="10"/>
      <c r="I97" s="10"/>
    </row>
    <row r="98" spans="1:9" ht="14" x14ac:dyDescent="0.15">
      <c r="A98" s="10"/>
      <c r="B98" s="10"/>
      <c r="C98" s="10"/>
      <c r="D98" s="10"/>
      <c r="E98" s="10"/>
      <c r="F98" s="10"/>
      <c r="G98" s="10"/>
      <c r="H98" s="10"/>
      <c r="I98" s="10"/>
    </row>
    <row r="99" spans="1:9" ht="14" x14ac:dyDescent="0.15">
      <c r="A99" s="10"/>
      <c r="B99" s="10"/>
      <c r="C99" s="10"/>
      <c r="D99" s="10"/>
      <c r="E99" s="10"/>
      <c r="F99" s="10"/>
      <c r="G99" s="10"/>
      <c r="H99" s="10"/>
      <c r="I99" s="10"/>
    </row>
    <row r="100" spans="1:9" ht="14" x14ac:dyDescent="0.15">
      <c r="A100" s="10"/>
      <c r="B100" s="10"/>
      <c r="C100" s="10"/>
      <c r="D100" s="10"/>
      <c r="E100" s="10"/>
      <c r="F100" s="10"/>
      <c r="G100" s="10"/>
      <c r="H100" s="10"/>
      <c r="I100" s="10"/>
    </row>
    <row r="101" spans="1:9" ht="14" x14ac:dyDescent="0.15">
      <c r="A101" s="10"/>
      <c r="B101" s="10"/>
      <c r="C101" s="10"/>
      <c r="D101" s="10"/>
      <c r="E101" s="10"/>
      <c r="F101" s="10"/>
      <c r="G101" s="10"/>
      <c r="H101" s="10"/>
      <c r="I101" s="10"/>
    </row>
    <row r="102" spans="1:9" ht="14" x14ac:dyDescent="0.15">
      <c r="A102" s="10"/>
      <c r="B102" s="10"/>
      <c r="C102" s="10"/>
      <c r="D102" s="10"/>
      <c r="E102" s="10"/>
      <c r="F102" s="10"/>
      <c r="G102" s="10"/>
      <c r="H102" s="10"/>
      <c r="I102" s="10"/>
    </row>
    <row r="103" spans="1:9" ht="14" x14ac:dyDescent="0.15">
      <c r="A103" s="10"/>
      <c r="B103" s="10"/>
      <c r="C103" s="10"/>
      <c r="D103" s="10"/>
      <c r="E103" s="10"/>
      <c r="F103" s="10"/>
      <c r="G103" s="10"/>
      <c r="H103" s="10"/>
      <c r="I103" s="10"/>
    </row>
    <row r="104" spans="1:9" ht="14" x14ac:dyDescent="0.15">
      <c r="A104" s="10"/>
      <c r="B104" s="10"/>
      <c r="C104" s="10"/>
      <c r="D104" s="10"/>
      <c r="E104" s="10"/>
      <c r="F104" s="10"/>
      <c r="G104" s="10"/>
      <c r="H104" s="10"/>
      <c r="I104" s="10"/>
    </row>
    <row r="105" spans="1:9" ht="14" x14ac:dyDescent="0.15">
      <c r="A105" s="10"/>
      <c r="B105" s="10"/>
      <c r="C105" s="10"/>
      <c r="D105" s="10"/>
      <c r="E105" s="10"/>
      <c r="F105" s="10"/>
      <c r="G105" s="10"/>
      <c r="H105" s="10"/>
      <c r="I105" s="10"/>
    </row>
    <row r="106" spans="1:9" ht="14" x14ac:dyDescent="0.15">
      <c r="A106" s="10"/>
      <c r="B106" s="10"/>
      <c r="C106" s="10"/>
      <c r="D106" s="10"/>
      <c r="E106" s="10"/>
      <c r="F106" s="10"/>
      <c r="G106" s="10"/>
      <c r="H106" s="10"/>
      <c r="I106" s="10"/>
    </row>
    <row r="107" spans="1:9" ht="14" x14ac:dyDescent="0.15">
      <c r="A107" s="10"/>
      <c r="B107" s="10"/>
      <c r="C107" s="10"/>
      <c r="D107" s="10"/>
      <c r="E107" s="10"/>
      <c r="F107" s="10"/>
      <c r="G107" s="10"/>
      <c r="H107" s="10"/>
      <c r="I107" s="10"/>
    </row>
    <row r="108" spans="1:9" ht="14" x14ac:dyDescent="0.15">
      <c r="A108" s="10"/>
      <c r="B108" s="10"/>
      <c r="C108" s="10"/>
      <c r="D108" s="10"/>
      <c r="E108" s="10"/>
      <c r="F108" s="10"/>
      <c r="G108" s="10"/>
      <c r="H108" s="10"/>
      <c r="I108" s="10"/>
    </row>
    <row r="109" spans="1:9" ht="14" x14ac:dyDescent="0.15">
      <c r="A109" s="10"/>
      <c r="B109" s="10"/>
      <c r="C109" s="10"/>
      <c r="D109" s="10"/>
      <c r="E109" s="10"/>
      <c r="F109" s="10"/>
      <c r="G109" s="10"/>
      <c r="H109" s="10"/>
      <c r="I109" s="10"/>
    </row>
    <row r="110" spans="1:9" ht="14" x14ac:dyDescent="0.15">
      <c r="A110" s="10"/>
      <c r="B110" s="10"/>
      <c r="C110" s="10"/>
      <c r="D110" s="10"/>
      <c r="E110" s="10"/>
      <c r="F110" s="10"/>
      <c r="G110" s="10"/>
      <c r="H110" s="10"/>
      <c r="I110" s="10"/>
    </row>
    <row r="111" spans="1:9" ht="14" x14ac:dyDescent="0.15">
      <c r="A111" s="10"/>
      <c r="B111" s="10"/>
      <c r="C111" s="10"/>
      <c r="D111" s="10"/>
      <c r="E111" s="10"/>
      <c r="F111" s="10"/>
      <c r="G111" s="10"/>
      <c r="H111" s="10"/>
      <c r="I111" s="10"/>
    </row>
    <row r="112" spans="1:9" ht="14" x14ac:dyDescent="0.15">
      <c r="A112" s="10"/>
      <c r="B112" s="10"/>
      <c r="C112" s="10"/>
      <c r="D112" s="10"/>
      <c r="E112" s="10"/>
      <c r="F112" s="10"/>
      <c r="G112" s="10"/>
      <c r="H112" s="10"/>
      <c r="I112" s="10"/>
    </row>
    <row r="113" spans="1:9" ht="14" x14ac:dyDescent="0.15">
      <c r="A113" s="10"/>
      <c r="B113" s="10"/>
      <c r="C113" s="10"/>
      <c r="D113" s="10"/>
      <c r="E113" s="10"/>
      <c r="F113" s="10"/>
      <c r="G113" s="10"/>
      <c r="H113" s="10"/>
      <c r="I113" s="10"/>
    </row>
    <row r="114" spans="1:9" ht="14" x14ac:dyDescent="0.15">
      <c r="A114" s="10"/>
      <c r="B114" s="10"/>
      <c r="C114" s="10"/>
      <c r="D114" s="10"/>
      <c r="E114" s="10"/>
      <c r="F114" s="10"/>
      <c r="G114" s="10"/>
      <c r="H114" s="10"/>
      <c r="I114" s="10"/>
    </row>
    <row r="115" spans="1:9" ht="14" x14ac:dyDescent="0.15">
      <c r="A115" s="10"/>
      <c r="B115" s="10"/>
      <c r="C115" s="10"/>
      <c r="D115" s="10"/>
      <c r="E115" s="10"/>
      <c r="F115" s="10"/>
      <c r="G115" s="10"/>
      <c r="H115" s="10"/>
      <c r="I115" s="10"/>
    </row>
    <row r="116" spans="1:9" ht="14" x14ac:dyDescent="0.15">
      <c r="A116" s="10"/>
      <c r="B116" s="10"/>
      <c r="C116" s="10"/>
      <c r="D116" s="10"/>
      <c r="E116" s="10"/>
      <c r="F116" s="10"/>
      <c r="G116" s="10"/>
      <c r="H116" s="10"/>
      <c r="I116" s="10"/>
    </row>
    <row r="117" spans="1:9" ht="14" x14ac:dyDescent="0.15">
      <c r="A117" s="10"/>
      <c r="B117" s="10"/>
      <c r="C117" s="10"/>
      <c r="D117" s="10"/>
      <c r="E117" s="10"/>
      <c r="F117" s="10"/>
      <c r="G117" s="10"/>
      <c r="H117" s="10"/>
      <c r="I117" s="10"/>
    </row>
    <row r="118" spans="1:9" ht="14" x14ac:dyDescent="0.15">
      <c r="A118" s="10"/>
      <c r="B118" s="10"/>
      <c r="C118" s="10"/>
      <c r="D118" s="10"/>
      <c r="E118" s="10"/>
      <c r="F118" s="10"/>
      <c r="G118" s="10"/>
      <c r="H118" s="10"/>
      <c r="I118" s="10"/>
    </row>
    <row r="119" spans="1:9" ht="14" x14ac:dyDescent="0.15">
      <c r="A119" s="10"/>
      <c r="B119" s="10"/>
      <c r="C119" s="10"/>
      <c r="D119" s="10"/>
      <c r="E119" s="10"/>
      <c r="F119" s="10"/>
      <c r="G119" s="10"/>
      <c r="H119" s="10"/>
      <c r="I119" s="10"/>
    </row>
    <row r="120" spans="1:9" ht="14" x14ac:dyDescent="0.15">
      <c r="A120" s="10"/>
      <c r="B120" s="10"/>
      <c r="C120" s="10"/>
      <c r="D120" s="10"/>
      <c r="E120" s="10"/>
      <c r="F120" s="10"/>
      <c r="G120" s="10"/>
      <c r="H120" s="10"/>
      <c r="I120" s="10"/>
    </row>
    <row r="121" spans="1:9" ht="14" x14ac:dyDescent="0.15">
      <c r="A121" s="10"/>
      <c r="B121" s="10"/>
      <c r="C121" s="10"/>
      <c r="D121" s="10"/>
      <c r="E121" s="10"/>
      <c r="F121" s="10"/>
      <c r="G121" s="10"/>
      <c r="H121" s="10"/>
      <c r="I121" s="10"/>
    </row>
    <row r="122" spans="1:9" ht="14" x14ac:dyDescent="0.15">
      <c r="A122" s="10"/>
      <c r="B122" s="10"/>
      <c r="C122" s="10"/>
      <c r="D122" s="10"/>
      <c r="E122" s="10"/>
      <c r="F122" s="10"/>
      <c r="G122" s="10"/>
      <c r="H122" s="10"/>
      <c r="I122" s="10"/>
    </row>
    <row r="123" spans="1:9" ht="14" x14ac:dyDescent="0.15">
      <c r="A123" s="10"/>
      <c r="B123" s="10"/>
      <c r="C123" s="10"/>
      <c r="D123" s="10"/>
      <c r="E123" s="10"/>
      <c r="F123" s="10"/>
      <c r="G123" s="10"/>
      <c r="H123" s="10"/>
      <c r="I123" s="10"/>
    </row>
    <row r="124" spans="1:9" ht="14" x14ac:dyDescent="0.15">
      <c r="A124" s="10"/>
      <c r="B124" s="10"/>
      <c r="C124" s="10"/>
      <c r="D124" s="10"/>
      <c r="E124" s="10"/>
      <c r="F124" s="10"/>
      <c r="G124" s="10"/>
      <c r="H124" s="10"/>
      <c r="I124" s="10"/>
    </row>
    <row r="125" spans="1:9" ht="14" x14ac:dyDescent="0.15">
      <c r="A125" s="10"/>
      <c r="B125" s="10"/>
      <c r="C125" s="10"/>
      <c r="D125" s="10"/>
      <c r="E125" s="10"/>
      <c r="F125" s="10"/>
      <c r="G125" s="10"/>
      <c r="H125" s="10"/>
      <c r="I125" s="10"/>
    </row>
    <row r="126" spans="1:9" ht="14" x14ac:dyDescent="0.15">
      <c r="A126" s="10"/>
      <c r="B126" s="10"/>
      <c r="C126" s="10"/>
      <c r="D126" s="10"/>
      <c r="E126" s="10"/>
      <c r="F126" s="10"/>
      <c r="G126" s="10"/>
      <c r="H126" s="10"/>
      <c r="I126" s="10"/>
    </row>
    <row r="127" spans="1:9" ht="14" x14ac:dyDescent="0.15">
      <c r="A127" s="10"/>
      <c r="B127" s="10"/>
      <c r="C127" s="10"/>
      <c r="D127" s="10"/>
      <c r="E127" s="10"/>
      <c r="F127" s="10"/>
      <c r="G127" s="10"/>
      <c r="H127" s="10"/>
      <c r="I127" s="10"/>
    </row>
    <row r="128" spans="1:9" ht="14" x14ac:dyDescent="0.15">
      <c r="A128" s="10"/>
      <c r="B128" s="10"/>
      <c r="C128" s="10"/>
      <c r="D128" s="10"/>
      <c r="E128" s="10"/>
      <c r="F128" s="10"/>
      <c r="G128" s="10"/>
      <c r="H128" s="10"/>
      <c r="I128" s="10"/>
    </row>
    <row r="129" spans="1:9" ht="14" x14ac:dyDescent="0.15">
      <c r="A129" s="10"/>
      <c r="B129" s="10"/>
      <c r="C129" s="10"/>
      <c r="D129" s="10"/>
      <c r="E129" s="10"/>
      <c r="F129" s="10"/>
      <c r="G129" s="10"/>
      <c r="H129" s="10"/>
      <c r="I129" s="10"/>
    </row>
    <row r="130" spans="1:9" ht="14" x14ac:dyDescent="0.15">
      <c r="A130" s="10"/>
      <c r="B130" s="10"/>
      <c r="C130" s="10"/>
      <c r="D130" s="10"/>
      <c r="E130" s="10"/>
      <c r="F130" s="10"/>
      <c r="G130" s="10"/>
      <c r="H130" s="10"/>
      <c r="I130" s="10"/>
    </row>
    <row r="131" spans="1:9" ht="14" x14ac:dyDescent="0.15">
      <c r="A131" s="10"/>
      <c r="B131" s="10"/>
      <c r="C131" s="10"/>
      <c r="D131" s="10"/>
      <c r="E131" s="10"/>
      <c r="F131" s="10"/>
      <c r="G131" s="10"/>
      <c r="H131" s="10"/>
      <c r="I131" s="10"/>
    </row>
    <row r="132" spans="1:9" ht="14" x14ac:dyDescent="0.15">
      <c r="A132" s="10"/>
      <c r="B132" s="10"/>
      <c r="C132" s="10"/>
      <c r="D132" s="10"/>
      <c r="E132" s="10"/>
      <c r="F132" s="10"/>
      <c r="G132" s="10"/>
      <c r="H132" s="10"/>
      <c r="I132" s="10"/>
    </row>
    <row r="133" spans="1:9" ht="14" x14ac:dyDescent="0.15">
      <c r="A133" s="10"/>
      <c r="B133" s="10"/>
      <c r="C133" s="10"/>
      <c r="D133" s="10"/>
      <c r="E133" s="10"/>
      <c r="F133" s="10"/>
      <c r="G133" s="10"/>
      <c r="H133" s="10"/>
      <c r="I133" s="10"/>
    </row>
    <row r="134" spans="1:9" ht="14" x14ac:dyDescent="0.15">
      <c r="A134" s="10"/>
      <c r="B134" s="10"/>
      <c r="C134" s="10"/>
      <c r="D134" s="10"/>
      <c r="E134" s="10"/>
      <c r="F134" s="10"/>
      <c r="G134" s="10"/>
      <c r="H134" s="10"/>
      <c r="I134" s="10"/>
    </row>
    <row r="135" spans="1:9" ht="14" x14ac:dyDescent="0.15">
      <c r="A135" s="10"/>
      <c r="B135" s="10"/>
      <c r="C135" s="10"/>
      <c r="D135" s="10"/>
      <c r="E135" s="10"/>
      <c r="F135" s="10"/>
      <c r="G135" s="10"/>
      <c r="H135" s="10"/>
      <c r="I135" s="10"/>
    </row>
    <row r="136" spans="1:9" ht="14" x14ac:dyDescent="0.15">
      <c r="A136" s="10"/>
      <c r="B136" s="10"/>
      <c r="C136" s="10"/>
      <c r="D136" s="10"/>
      <c r="E136" s="10"/>
      <c r="F136" s="10"/>
      <c r="G136" s="10"/>
      <c r="H136" s="10"/>
      <c r="I136" s="10"/>
    </row>
    <row r="137" spans="1:9" ht="14" x14ac:dyDescent="0.15">
      <c r="A137" s="10"/>
      <c r="B137" s="10"/>
      <c r="C137" s="10"/>
      <c r="D137" s="10"/>
      <c r="E137" s="10"/>
      <c r="F137" s="10"/>
      <c r="G137" s="10"/>
      <c r="H137" s="10"/>
      <c r="I137" s="10"/>
    </row>
    <row r="138" spans="1:9" ht="14" x14ac:dyDescent="0.15">
      <c r="A138" s="10"/>
      <c r="B138" s="10"/>
      <c r="C138" s="10"/>
      <c r="D138" s="10"/>
      <c r="E138" s="10"/>
      <c r="F138" s="10"/>
      <c r="G138" s="10"/>
      <c r="H138" s="10"/>
      <c r="I138" s="10"/>
    </row>
    <row r="139" spans="1:9" ht="14" x14ac:dyDescent="0.15">
      <c r="A139" s="10"/>
      <c r="B139" s="10"/>
      <c r="C139" s="10"/>
      <c r="D139" s="10"/>
      <c r="E139" s="10"/>
      <c r="F139" s="10"/>
      <c r="G139" s="10"/>
      <c r="H139" s="10"/>
      <c r="I139" s="10"/>
    </row>
    <row r="140" spans="1:9" ht="14" x14ac:dyDescent="0.15">
      <c r="A140" s="10"/>
      <c r="B140" s="10"/>
      <c r="C140" s="10"/>
      <c r="D140" s="10"/>
      <c r="E140" s="10"/>
      <c r="F140" s="10"/>
      <c r="G140" s="10"/>
      <c r="H140" s="10"/>
      <c r="I140" s="10"/>
    </row>
    <row r="141" spans="1:9" ht="14" x14ac:dyDescent="0.15">
      <c r="A141" s="10"/>
      <c r="B141" s="10"/>
      <c r="C141" s="10"/>
      <c r="D141" s="10"/>
      <c r="E141" s="10"/>
      <c r="F141" s="10"/>
      <c r="G141" s="10"/>
      <c r="H141" s="10"/>
      <c r="I141" s="10"/>
    </row>
    <row r="142" spans="1:9" ht="14" x14ac:dyDescent="0.15">
      <c r="A142" s="10"/>
      <c r="B142" s="10"/>
      <c r="C142" s="10"/>
      <c r="D142" s="10"/>
      <c r="E142" s="10"/>
      <c r="F142" s="10"/>
      <c r="G142" s="10"/>
      <c r="H142" s="10"/>
      <c r="I142" s="10"/>
    </row>
    <row r="143" spans="1:9" ht="14" x14ac:dyDescent="0.15">
      <c r="A143" s="10"/>
      <c r="B143" s="10"/>
      <c r="C143" s="10"/>
      <c r="D143" s="10"/>
      <c r="E143" s="10"/>
      <c r="F143" s="10"/>
      <c r="G143" s="10"/>
      <c r="H143" s="10"/>
      <c r="I143" s="10"/>
    </row>
    <row r="144" spans="1:9" ht="14" x14ac:dyDescent="0.15">
      <c r="A144" s="10"/>
      <c r="B144" s="10"/>
      <c r="C144" s="10"/>
      <c r="D144" s="10"/>
      <c r="E144" s="10"/>
      <c r="F144" s="10"/>
      <c r="G144" s="10"/>
      <c r="H144" s="10"/>
      <c r="I144" s="10"/>
    </row>
    <row r="145" spans="1:9" ht="14" x14ac:dyDescent="0.15">
      <c r="A145" s="10"/>
      <c r="B145" s="10"/>
      <c r="C145" s="10"/>
      <c r="D145" s="10"/>
      <c r="E145" s="10"/>
      <c r="F145" s="10"/>
      <c r="G145" s="10"/>
      <c r="H145" s="10"/>
      <c r="I145" s="10"/>
    </row>
    <row r="146" spans="1:9" ht="14" x14ac:dyDescent="0.15">
      <c r="A146" s="10"/>
      <c r="B146" s="10"/>
      <c r="C146" s="10"/>
      <c r="D146" s="10"/>
      <c r="E146" s="10"/>
      <c r="F146" s="10"/>
      <c r="G146" s="10"/>
      <c r="H146" s="10"/>
      <c r="I146" s="10"/>
    </row>
    <row r="147" spans="1:9" ht="14" x14ac:dyDescent="0.15">
      <c r="A147" s="10"/>
      <c r="B147" s="10"/>
      <c r="C147" s="10"/>
      <c r="D147" s="10"/>
      <c r="E147" s="10"/>
      <c r="F147" s="10"/>
      <c r="G147" s="10"/>
      <c r="H147" s="10"/>
      <c r="I147" s="10"/>
    </row>
    <row r="148" spans="1:9" ht="14" x14ac:dyDescent="0.15">
      <c r="A148" s="10"/>
      <c r="B148" s="10"/>
      <c r="C148" s="10"/>
      <c r="D148" s="10"/>
      <c r="E148" s="10"/>
      <c r="F148" s="10"/>
      <c r="G148" s="10"/>
      <c r="H148" s="10"/>
      <c r="I148" s="10"/>
    </row>
    <row r="149" spans="1:9" ht="14" x14ac:dyDescent="0.15">
      <c r="A149" s="10"/>
      <c r="B149" s="10"/>
      <c r="C149" s="10"/>
      <c r="D149" s="10"/>
      <c r="E149" s="10"/>
      <c r="F149" s="10"/>
      <c r="G149" s="10"/>
      <c r="H149" s="10"/>
      <c r="I149" s="10"/>
    </row>
    <row r="150" spans="1:9" ht="14" x14ac:dyDescent="0.15">
      <c r="A150" s="10"/>
      <c r="B150" s="10"/>
      <c r="C150" s="10"/>
      <c r="D150" s="10"/>
      <c r="E150" s="10"/>
      <c r="F150" s="10"/>
      <c r="G150" s="10"/>
      <c r="H150" s="10"/>
      <c r="I150" s="10"/>
    </row>
    <row r="151" spans="1:9" ht="14" x14ac:dyDescent="0.15">
      <c r="A151" s="10"/>
      <c r="B151" s="10"/>
      <c r="C151" s="10"/>
      <c r="D151" s="10"/>
      <c r="E151" s="10"/>
      <c r="F151" s="10"/>
      <c r="G151" s="10"/>
      <c r="H151" s="10"/>
      <c r="I151" s="10"/>
    </row>
    <row r="152" spans="1:9" ht="14" x14ac:dyDescent="0.15">
      <c r="A152" s="10"/>
      <c r="B152" s="10"/>
      <c r="C152" s="10"/>
      <c r="D152" s="10"/>
      <c r="E152" s="10"/>
      <c r="F152" s="10"/>
      <c r="G152" s="10"/>
      <c r="H152" s="10"/>
      <c r="I152" s="10"/>
    </row>
    <row r="153" spans="1:9" ht="14" x14ac:dyDescent="0.15">
      <c r="A153" s="10"/>
      <c r="B153" s="10"/>
      <c r="C153" s="10"/>
      <c r="D153" s="10"/>
      <c r="E153" s="10"/>
      <c r="F153" s="10"/>
      <c r="G153" s="10"/>
      <c r="H153" s="10"/>
      <c r="I153" s="10"/>
    </row>
    <row r="154" spans="1:9" ht="14" x14ac:dyDescent="0.15">
      <c r="A154" s="10"/>
      <c r="B154" s="10"/>
      <c r="C154" s="10"/>
      <c r="D154" s="10"/>
      <c r="E154" s="10"/>
      <c r="F154" s="10"/>
      <c r="G154" s="10"/>
      <c r="H154" s="10"/>
      <c r="I154" s="10"/>
    </row>
    <row r="155" spans="1:9" ht="14" x14ac:dyDescent="0.15">
      <c r="A155" s="10"/>
      <c r="B155" s="10"/>
      <c r="C155" s="10"/>
      <c r="D155" s="10"/>
      <c r="E155" s="10"/>
      <c r="F155" s="10"/>
      <c r="G155" s="10"/>
      <c r="H155" s="10"/>
      <c r="I155" s="10"/>
    </row>
    <row r="156" spans="1:9" ht="14" x14ac:dyDescent="0.15">
      <c r="A156" s="10"/>
      <c r="B156" s="10"/>
      <c r="C156" s="10"/>
      <c r="D156" s="10"/>
      <c r="E156" s="10"/>
      <c r="F156" s="10"/>
      <c r="G156" s="10"/>
      <c r="H156" s="10"/>
      <c r="I156" s="10"/>
    </row>
    <row r="157" spans="1:9" ht="14" x14ac:dyDescent="0.15">
      <c r="A157" s="10"/>
      <c r="B157" s="10"/>
      <c r="C157" s="10"/>
      <c r="D157" s="10"/>
      <c r="E157" s="10"/>
      <c r="F157" s="10"/>
      <c r="G157" s="10"/>
      <c r="H157" s="10"/>
      <c r="I157" s="10"/>
    </row>
    <row r="158" spans="1:9" ht="14" x14ac:dyDescent="0.15">
      <c r="A158" s="10"/>
      <c r="B158" s="10"/>
      <c r="C158" s="10"/>
      <c r="D158" s="10"/>
      <c r="E158" s="10"/>
      <c r="F158" s="10"/>
      <c r="G158" s="10"/>
      <c r="H158" s="10"/>
      <c r="I158" s="10"/>
    </row>
    <row r="159" spans="1:9" ht="14" x14ac:dyDescent="0.15">
      <c r="A159" s="10"/>
      <c r="B159" s="10"/>
      <c r="C159" s="10"/>
      <c r="D159" s="10"/>
      <c r="E159" s="10"/>
      <c r="F159" s="10"/>
      <c r="G159" s="10"/>
      <c r="H159" s="10"/>
      <c r="I159" s="10"/>
    </row>
    <row r="160" spans="1:9" ht="14" x14ac:dyDescent="0.15">
      <c r="A160" s="10"/>
      <c r="B160" s="10"/>
      <c r="C160" s="10"/>
      <c r="D160" s="10"/>
      <c r="E160" s="10"/>
      <c r="F160" s="10"/>
      <c r="G160" s="10"/>
      <c r="H160" s="10"/>
      <c r="I160" s="10"/>
    </row>
    <row r="161" spans="1:9" ht="14" x14ac:dyDescent="0.15">
      <c r="A161" s="10"/>
      <c r="B161" s="10"/>
      <c r="C161" s="10"/>
      <c r="D161" s="10"/>
      <c r="E161" s="10"/>
      <c r="F161" s="10"/>
      <c r="G161" s="10"/>
      <c r="H161" s="10"/>
      <c r="I161" s="10"/>
    </row>
    <row r="162" spans="1:9" ht="14" x14ac:dyDescent="0.15">
      <c r="A162" s="10"/>
      <c r="B162" s="10"/>
      <c r="C162" s="10"/>
      <c r="D162" s="10"/>
      <c r="E162" s="10"/>
      <c r="F162" s="10"/>
      <c r="G162" s="10"/>
      <c r="H162" s="10"/>
      <c r="I162" s="10"/>
    </row>
    <row r="163" spans="1:9" ht="14" x14ac:dyDescent="0.15">
      <c r="A163" s="10"/>
      <c r="B163" s="10"/>
      <c r="C163" s="10"/>
      <c r="D163" s="10"/>
      <c r="E163" s="10"/>
      <c r="F163" s="10"/>
      <c r="G163" s="10"/>
      <c r="H163" s="10"/>
      <c r="I163" s="10"/>
    </row>
    <row r="164" spans="1:9" ht="14" x14ac:dyDescent="0.15">
      <c r="A164" s="10"/>
      <c r="B164" s="10"/>
      <c r="C164" s="10"/>
      <c r="D164" s="10"/>
      <c r="E164" s="10"/>
      <c r="F164" s="10"/>
      <c r="G164" s="10"/>
      <c r="H164" s="10"/>
      <c r="I164" s="10"/>
    </row>
    <row r="165" spans="1:9" ht="14" x14ac:dyDescent="0.15">
      <c r="A165" s="10"/>
      <c r="B165" s="10"/>
      <c r="C165" s="10"/>
      <c r="D165" s="10"/>
      <c r="E165" s="10"/>
      <c r="F165" s="10"/>
      <c r="G165" s="10"/>
      <c r="H165" s="10"/>
      <c r="I165" s="10"/>
    </row>
    <row r="166" spans="1:9" ht="14" x14ac:dyDescent="0.15">
      <c r="A166" s="10"/>
      <c r="B166" s="10"/>
      <c r="C166" s="10"/>
      <c r="D166" s="10"/>
      <c r="E166" s="10"/>
      <c r="F166" s="10"/>
      <c r="G166" s="10"/>
      <c r="H166" s="10"/>
      <c r="I166" s="10"/>
    </row>
    <row r="167" spans="1:9" ht="14" x14ac:dyDescent="0.15">
      <c r="A167" s="10"/>
      <c r="B167" s="10"/>
      <c r="C167" s="10"/>
      <c r="D167" s="10"/>
      <c r="E167" s="10"/>
      <c r="F167" s="10"/>
      <c r="G167" s="10"/>
      <c r="H167" s="10"/>
      <c r="I167" s="10"/>
    </row>
    <row r="168" spans="1:9" ht="14" x14ac:dyDescent="0.15">
      <c r="A168" s="10"/>
      <c r="B168" s="10"/>
      <c r="C168" s="10"/>
      <c r="D168" s="10"/>
      <c r="E168" s="10"/>
      <c r="F168" s="10"/>
      <c r="G168" s="10"/>
      <c r="H168" s="10"/>
      <c r="I168" s="10"/>
    </row>
    <row r="169" spans="1:9" ht="14" x14ac:dyDescent="0.15">
      <c r="A169" s="10"/>
      <c r="B169" s="10"/>
      <c r="C169" s="10"/>
      <c r="D169" s="10"/>
      <c r="E169" s="10"/>
      <c r="F169" s="10"/>
      <c r="G169" s="10"/>
      <c r="H169" s="10"/>
      <c r="I169" s="10"/>
    </row>
    <row r="170" spans="1:9" ht="14" x14ac:dyDescent="0.15">
      <c r="A170" s="10"/>
      <c r="B170" s="10"/>
      <c r="C170" s="10"/>
      <c r="D170" s="10"/>
      <c r="E170" s="10"/>
      <c r="F170" s="10"/>
      <c r="G170" s="10"/>
      <c r="H170" s="10"/>
      <c r="I170" s="10"/>
    </row>
    <row r="171" spans="1:9" ht="14" x14ac:dyDescent="0.15">
      <c r="A171" s="10"/>
      <c r="B171" s="10"/>
      <c r="C171" s="10"/>
      <c r="D171" s="10"/>
      <c r="E171" s="10"/>
      <c r="F171" s="10"/>
      <c r="G171" s="10"/>
      <c r="H171" s="10"/>
      <c r="I171" s="10"/>
    </row>
    <row r="172" spans="1:9" ht="14" x14ac:dyDescent="0.15">
      <c r="A172" s="10"/>
      <c r="B172" s="10"/>
      <c r="C172" s="10"/>
      <c r="D172" s="10"/>
      <c r="E172" s="10"/>
      <c r="F172" s="10"/>
      <c r="G172" s="10"/>
      <c r="H172" s="10"/>
      <c r="I172" s="10"/>
    </row>
    <row r="173" spans="1:9" ht="14" x14ac:dyDescent="0.15">
      <c r="A173" s="10"/>
      <c r="B173" s="10"/>
      <c r="C173" s="10"/>
      <c r="D173" s="10"/>
      <c r="E173" s="10"/>
      <c r="F173" s="10"/>
      <c r="G173" s="10"/>
      <c r="H173" s="10"/>
      <c r="I173" s="10"/>
    </row>
    <row r="174" spans="1:9" ht="14" x14ac:dyDescent="0.15">
      <c r="A174" s="10"/>
      <c r="B174" s="10"/>
      <c r="C174" s="10"/>
      <c r="D174" s="10"/>
      <c r="E174" s="10"/>
      <c r="F174" s="10"/>
      <c r="G174" s="10"/>
      <c r="H174" s="10"/>
      <c r="I174" s="10"/>
    </row>
    <row r="175" spans="1:9" ht="14" x14ac:dyDescent="0.15">
      <c r="A175" s="10"/>
      <c r="B175" s="10"/>
      <c r="C175" s="10"/>
      <c r="D175" s="10"/>
      <c r="E175" s="10"/>
      <c r="F175" s="10"/>
      <c r="G175" s="10"/>
      <c r="H175" s="10"/>
      <c r="I175" s="10"/>
    </row>
    <row r="176" spans="1:9" ht="14" x14ac:dyDescent="0.15">
      <c r="A176" s="10"/>
      <c r="B176" s="10"/>
      <c r="C176" s="10"/>
      <c r="D176" s="10"/>
      <c r="E176" s="10"/>
      <c r="F176" s="10"/>
      <c r="G176" s="10"/>
      <c r="H176" s="10"/>
      <c r="I176" s="10"/>
    </row>
    <row r="177" spans="1:9" ht="14" x14ac:dyDescent="0.15">
      <c r="A177" s="10"/>
      <c r="B177" s="10"/>
      <c r="C177" s="10"/>
      <c r="D177" s="10"/>
      <c r="E177" s="10"/>
      <c r="F177" s="10"/>
      <c r="G177" s="10"/>
      <c r="H177" s="10"/>
      <c r="I177" s="10"/>
    </row>
    <row r="178" spans="1:9" ht="14" x14ac:dyDescent="0.15">
      <c r="A178" s="10"/>
      <c r="B178" s="10"/>
      <c r="C178" s="10"/>
      <c r="D178" s="10"/>
      <c r="E178" s="10"/>
      <c r="F178" s="10"/>
      <c r="G178" s="10"/>
      <c r="H178" s="10"/>
      <c r="I178" s="10"/>
    </row>
    <row r="179" spans="1:9" ht="14" x14ac:dyDescent="0.15">
      <c r="A179" s="10"/>
      <c r="B179" s="10"/>
      <c r="C179" s="10"/>
      <c r="D179" s="10"/>
      <c r="E179" s="10"/>
      <c r="F179" s="10"/>
      <c r="G179" s="10"/>
      <c r="H179" s="10"/>
      <c r="I179" s="10"/>
    </row>
    <row r="180" spans="1:9" ht="14" x14ac:dyDescent="0.15">
      <c r="A180" s="10"/>
      <c r="B180" s="10"/>
      <c r="C180" s="10"/>
      <c r="D180" s="10"/>
      <c r="E180" s="10"/>
      <c r="F180" s="10"/>
      <c r="G180" s="10"/>
      <c r="H180" s="10"/>
      <c r="I180" s="10"/>
    </row>
    <row r="181" spans="1:9" ht="14" x14ac:dyDescent="0.15">
      <c r="A181" s="10"/>
      <c r="B181" s="10"/>
      <c r="C181" s="10"/>
      <c r="D181" s="10"/>
      <c r="E181" s="10"/>
      <c r="F181" s="10"/>
      <c r="G181" s="10"/>
      <c r="H181" s="10"/>
      <c r="I181" s="10"/>
    </row>
    <row r="182" spans="1:9" ht="14" x14ac:dyDescent="0.15">
      <c r="A182" s="10"/>
      <c r="B182" s="10"/>
      <c r="C182" s="10"/>
      <c r="D182" s="10"/>
      <c r="E182" s="10"/>
      <c r="F182" s="10"/>
      <c r="G182" s="10"/>
      <c r="H182" s="10"/>
      <c r="I182" s="10"/>
    </row>
    <row r="183" spans="1:9" ht="14" x14ac:dyDescent="0.15">
      <c r="A183" s="10"/>
      <c r="B183" s="10"/>
      <c r="C183" s="10"/>
      <c r="D183" s="10"/>
      <c r="E183" s="10"/>
      <c r="F183" s="10"/>
      <c r="G183" s="10"/>
      <c r="H183" s="10"/>
      <c r="I183" s="10"/>
    </row>
    <row r="184" spans="1:9" ht="14" x14ac:dyDescent="0.15">
      <c r="A184" s="10"/>
      <c r="B184" s="10"/>
      <c r="C184" s="10"/>
      <c r="D184" s="10"/>
      <c r="E184" s="10"/>
      <c r="F184" s="10"/>
      <c r="G184" s="10"/>
      <c r="H184" s="10"/>
      <c r="I184" s="10"/>
    </row>
    <row r="185" spans="1:9" ht="14" x14ac:dyDescent="0.15">
      <c r="A185" s="10"/>
      <c r="B185" s="10"/>
      <c r="C185" s="10"/>
      <c r="D185" s="10"/>
      <c r="E185" s="10"/>
      <c r="F185" s="10"/>
      <c r="G185" s="10"/>
      <c r="H185" s="10"/>
      <c r="I185" s="10"/>
    </row>
    <row r="186" spans="1:9" ht="14" x14ac:dyDescent="0.15">
      <c r="A186" s="10"/>
      <c r="B186" s="10"/>
      <c r="C186" s="10"/>
      <c r="D186" s="10"/>
      <c r="E186" s="10"/>
      <c r="F186" s="10"/>
      <c r="G186" s="10"/>
      <c r="H186" s="10"/>
      <c r="I186" s="10"/>
    </row>
    <row r="187" spans="1:9" ht="14" x14ac:dyDescent="0.15">
      <c r="A187" s="10"/>
      <c r="B187" s="10"/>
      <c r="C187" s="10"/>
      <c r="D187" s="10"/>
      <c r="E187" s="10"/>
      <c r="F187" s="10"/>
      <c r="G187" s="10"/>
      <c r="H187" s="10"/>
      <c r="I187" s="10"/>
    </row>
    <row r="188" spans="1:9" ht="14" x14ac:dyDescent="0.15">
      <c r="A188" s="10"/>
      <c r="B188" s="10"/>
      <c r="C188" s="10"/>
      <c r="D188" s="10"/>
      <c r="E188" s="10"/>
      <c r="F188" s="10"/>
      <c r="G188" s="10"/>
      <c r="H188" s="10"/>
      <c r="I188" s="10"/>
    </row>
    <row r="189" spans="1:9" ht="14" x14ac:dyDescent="0.15">
      <c r="A189" s="10"/>
      <c r="B189" s="10"/>
      <c r="C189" s="10"/>
      <c r="D189" s="10"/>
      <c r="E189" s="10"/>
      <c r="F189" s="10"/>
      <c r="G189" s="10"/>
      <c r="H189" s="10"/>
      <c r="I189" s="10"/>
    </row>
    <row r="190" spans="1:9" ht="14" x14ac:dyDescent="0.15">
      <c r="A190" s="10"/>
      <c r="B190" s="10"/>
      <c r="C190" s="10"/>
      <c r="D190" s="10"/>
      <c r="E190" s="10"/>
      <c r="F190" s="10"/>
      <c r="G190" s="10"/>
      <c r="H190" s="10"/>
      <c r="I190" s="10"/>
    </row>
    <row r="191" spans="1:9" ht="14" x14ac:dyDescent="0.15">
      <c r="A191" s="10"/>
      <c r="B191" s="10"/>
      <c r="C191" s="10"/>
      <c r="D191" s="10"/>
      <c r="E191" s="10"/>
      <c r="F191" s="10"/>
      <c r="G191" s="10"/>
      <c r="H191" s="10"/>
      <c r="I191" s="10"/>
    </row>
    <row r="192" spans="1:9" ht="14" x14ac:dyDescent="0.15">
      <c r="A192" s="10"/>
      <c r="B192" s="10"/>
      <c r="C192" s="10"/>
      <c r="D192" s="10"/>
      <c r="E192" s="10"/>
      <c r="F192" s="10"/>
      <c r="G192" s="10"/>
      <c r="H192" s="10"/>
      <c r="I192" s="10"/>
    </row>
    <row r="193" spans="1:9" ht="14" x14ac:dyDescent="0.15">
      <c r="A193" s="10"/>
      <c r="B193" s="10"/>
      <c r="C193" s="10"/>
      <c r="D193" s="10"/>
      <c r="E193" s="10"/>
      <c r="F193" s="10"/>
      <c r="G193" s="10"/>
      <c r="H193" s="10"/>
      <c r="I193" s="10"/>
    </row>
    <row r="194" spans="1:9" ht="14" x14ac:dyDescent="0.15">
      <c r="A194" s="10"/>
      <c r="B194" s="10"/>
      <c r="C194" s="10"/>
      <c r="D194" s="10"/>
      <c r="E194" s="10"/>
      <c r="F194" s="10"/>
      <c r="G194" s="10"/>
      <c r="H194" s="10"/>
      <c r="I194" s="10"/>
    </row>
    <row r="195" spans="1:9" ht="14" x14ac:dyDescent="0.15">
      <c r="A195" s="10"/>
      <c r="B195" s="10"/>
      <c r="C195" s="10"/>
      <c r="D195" s="10"/>
      <c r="E195" s="10"/>
      <c r="F195" s="10"/>
      <c r="G195" s="10"/>
      <c r="H195" s="10"/>
      <c r="I195" s="10"/>
    </row>
    <row r="196" spans="1:9" ht="14" x14ac:dyDescent="0.15">
      <c r="A196" s="10"/>
      <c r="B196" s="10"/>
      <c r="C196" s="10"/>
      <c r="D196" s="10"/>
      <c r="E196" s="10"/>
      <c r="F196" s="10"/>
      <c r="G196" s="10"/>
      <c r="H196" s="10"/>
      <c r="I196" s="10"/>
    </row>
    <row r="197" spans="1:9" ht="14" x14ac:dyDescent="0.15">
      <c r="A197" s="10"/>
      <c r="B197" s="10"/>
      <c r="C197" s="10"/>
      <c r="D197" s="10"/>
      <c r="E197" s="10"/>
      <c r="F197" s="10"/>
      <c r="G197" s="10"/>
      <c r="H197" s="10"/>
      <c r="I197" s="10"/>
    </row>
    <row r="198" spans="1:9" ht="14" x14ac:dyDescent="0.15">
      <c r="A198" s="10"/>
      <c r="B198" s="10"/>
      <c r="C198" s="10"/>
      <c r="D198" s="10"/>
      <c r="E198" s="10"/>
      <c r="F198" s="10"/>
      <c r="G198" s="10"/>
      <c r="H198" s="10"/>
      <c r="I198" s="10"/>
    </row>
    <row r="199" spans="1:9" ht="14" x14ac:dyDescent="0.15">
      <c r="A199" s="10"/>
      <c r="B199" s="10"/>
      <c r="C199" s="10"/>
      <c r="D199" s="10"/>
      <c r="E199" s="10"/>
      <c r="F199" s="10"/>
      <c r="G199" s="10"/>
      <c r="H199" s="10"/>
      <c r="I199" s="10"/>
    </row>
    <row r="200" spans="1:9" ht="14" x14ac:dyDescent="0.15">
      <c r="A200" s="10"/>
      <c r="B200" s="10"/>
      <c r="C200" s="10"/>
      <c r="D200" s="10"/>
      <c r="E200" s="10"/>
      <c r="F200" s="10"/>
      <c r="G200" s="10"/>
      <c r="H200" s="10"/>
      <c r="I200" s="10"/>
    </row>
    <row r="201" spans="1:9" ht="14" x14ac:dyDescent="0.15">
      <c r="A201" s="10"/>
      <c r="B201" s="10"/>
      <c r="C201" s="10"/>
      <c r="D201" s="10"/>
      <c r="E201" s="10"/>
      <c r="F201" s="10"/>
      <c r="G201" s="10"/>
      <c r="H201" s="10"/>
      <c r="I201" s="10"/>
    </row>
    <row r="202" spans="1:9" ht="14" x14ac:dyDescent="0.15">
      <c r="A202" s="10"/>
      <c r="B202" s="10"/>
      <c r="C202" s="10"/>
      <c r="D202" s="10"/>
      <c r="E202" s="10"/>
      <c r="F202" s="10"/>
      <c r="G202" s="10"/>
      <c r="H202" s="10"/>
      <c r="I202" s="10"/>
    </row>
    <row r="203" spans="1:9" ht="14" x14ac:dyDescent="0.15">
      <c r="A203" s="10"/>
      <c r="B203" s="10"/>
      <c r="C203" s="10"/>
      <c r="D203" s="10"/>
      <c r="E203" s="10"/>
      <c r="F203" s="10"/>
      <c r="G203" s="10"/>
      <c r="H203" s="10"/>
      <c r="I203" s="10"/>
    </row>
    <row r="204" spans="1:9" ht="14" x14ac:dyDescent="0.15">
      <c r="A204" s="10"/>
      <c r="B204" s="10"/>
      <c r="C204" s="10"/>
      <c r="D204" s="10"/>
      <c r="E204" s="10"/>
      <c r="F204" s="10"/>
      <c r="G204" s="10"/>
      <c r="H204" s="10"/>
      <c r="I204" s="10"/>
    </row>
    <row r="205" spans="1:9" ht="14" x14ac:dyDescent="0.15">
      <c r="A205" s="10"/>
      <c r="B205" s="10"/>
      <c r="C205" s="10"/>
      <c r="D205" s="10"/>
      <c r="E205" s="10"/>
      <c r="F205" s="10"/>
      <c r="G205" s="10"/>
      <c r="H205" s="10"/>
      <c r="I205" s="10"/>
    </row>
    <row r="206" spans="1:9" ht="14" x14ac:dyDescent="0.15">
      <c r="A206" s="10"/>
      <c r="B206" s="10"/>
      <c r="C206" s="10"/>
      <c r="D206" s="10"/>
      <c r="E206" s="10"/>
      <c r="F206" s="10"/>
      <c r="G206" s="10"/>
      <c r="H206" s="10"/>
      <c r="I206" s="10"/>
    </row>
    <row r="207" spans="1:9" ht="14" x14ac:dyDescent="0.15">
      <c r="A207" s="10"/>
      <c r="B207" s="10"/>
      <c r="C207" s="10"/>
      <c r="D207" s="10"/>
      <c r="E207" s="10"/>
      <c r="F207" s="10"/>
      <c r="G207" s="10"/>
      <c r="H207" s="10"/>
      <c r="I207" s="10"/>
    </row>
    <row r="208" spans="1:9" ht="14" x14ac:dyDescent="0.15">
      <c r="A208" s="10"/>
      <c r="B208" s="10"/>
      <c r="C208" s="10"/>
      <c r="D208" s="10"/>
      <c r="E208" s="10"/>
      <c r="F208" s="10"/>
      <c r="G208" s="10"/>
      <c r="H208" s="10"/>
      <c r="I208" s="10"/>
    </row>
    <row r="209" spans="1:9" ht="14" x14ac:dyDescent="0.15">
      <c r="A209" s="10"/>
      <c r="B209" s="10"/>
      <c r="C209" s="10"/>
      <c r="D209" s="10"/>
      <c r="E209" s="10"/>
      <c r="F209" s="10"/>
      <c r="G209" s="10"/>
      <c r="H209" s="10"/>
      <c r="I209" s="10"/>
    </row>
    <row r="210" spans="1:9" ht="14" x14ac:dyDescent="0.15">
      <c r="A210" s="10"/>
      <c r="B210" s="10"/>
      <c r="C210" s="10"/>
      <c r="D210" s="10"/>
      <c r="E210" s="10"/>
      <c r="F210" s="10"/>
      <c r="G210" s="10"/>
      <c r="H210" s="10"/>
      <c r="I210" s="10"/>
    </row>
    <row r="211" spans="1:9" ht="14" x14ac:dyDescent="0.15">
      <c r="A211" s="10"/>
      <c r="B211" s="10"/>
      <c r="C211" s="10"/>
      <c r="D211" s="10"/>
      <c r="E211" s="10"/>
      <c r="F211" s="10"/>
      <c r="G211" s="10"/>
      <c r="H211" s="10"/>
      <c r="I211" s="10"/>
    </row>
    <row r="212" spans="1:9" ht="14" x14ac:dyDescent="0.15">
      <c r="A212" s="10"/>
      <c r="B212" s="10"/>
      <c r="C212" s="10"/>
      <c r="D212" s="10"/>
      <c r="E212" s="10"/>
      <c r="F212" s="10"/>
      <c r="G212" s="10"/>
      <c r="H212" s="10"/>
      <c r="I212" s="10"/>
    </row>
    <row r="213" spans="1:9" ht="14" x14ac:dyDescent="0.15">
      <c r="A213" s="10"/>
      <c r="B213" s="10"/>
      <c r="C213" s="10"/>
      <c r="D213" s="10"/>
      <c r="E213" s="10"/>
      <c r="F213" s="10"/>
      <c r="G213" s="10"/>
      <c r="H213" s="10"/>
      <c r="I213" s="10"/>
    </row>
    <row r="214" spans="1:9" ht="14" x14ac:dyDescent="0.15">
      <c r="A214" s="10"/>
      <c r="B214" s="10"/>
      <c r="C214" s="10"/>
      <c r="D214" s="10"/>
      <c r="E214" s="10"/>
      <c r="F214" s="10"/>
      <c r="G214" s="10"/>
      <c r="H214" s="10"/>
      <c r="I214" s="10"/>
    </row>
    <row r="215" spans="1:9" ht="14" x14ac:dyDescent="0.15">
      <c r="A215" s="10"/>
      <c r="B215" s="10"/>
      <c r="C215" s="10"/>
      <c r="D215" s="10"/>
      <c r="E215" s="10"/>
      <c r="F215" s="10"/>
      <c r="G215" s="10"/>
      <c r="H215" s="10"/>
      <c r="I215" s="10"/>
    </row>
    <row r="216" spans="1:9" ht="14" x14ac:dyDescent="0.15">
      <c r="A216" s="10"/>
      <c r="B216" s="10"/>
      <c r="C216" s="10"/>
      <c r="D216" s="10"/>
      <c r="E216" s="10"/>
      <c r="F216" s="10"/>
      <c r="G216" s="10"/>
      <c r="H216" s="10"/>
      <c r="I216" s="10"/>
    </row>
    <row r="217" spans="1:9" ht="14" x14ac:dyDescent="0.15">
      <c r="A217" s="10"/>
      <c r="B217" s="10"/>
      <c r="C217" s="10"/>
      <c r="D217" s="10"/>
      <c r="E217" s="10"/>
      <c r="F217" s="10"/>
      <c r="G217" s="10"/>
      <c r="H217" s="10"/>
      <c r="I217" s="10"/>
    </row>
    <row r="218" spans="1:9" ht="14" x14ac:dyDescent="0.15">
      <c r="A218" s="10"/>
      <c r="B218" s="10"/>
      <c r="C218" s="10"/>
      <c r="D218" s="10"/>
      <c r="E218" s="10"/>
      <c r="F218" s="10"/>
      <c r="G218" s="10"/>
      <c r="H218" s="10"/>
      <c r="I218" s="10"/>
    </row>
    <row r="219" spans="1:9" ht="14" x14ac:dyDescent="0.15">
      <c r="A219" s="10"/>
      <c r="B219" s="10"/>
      <c r="C219" s="10"/>
      <c r="D219" s="10"/>
      <c r="E219" s="10"/>
      <c r="F219" s="10"/>
      <c r="G219" s="10"/>
      <c r="H219" s="10"/>
      <c r="I219" s="10"/>
    </row>
    <row r="220" spans="1:9" ht="14" x14ac:dyDescent="0.15">
      <c r="A220" s="10"/>
      <c r="B220" s="10"/>
      <c r="C220" s="10"/>
      <c r="D220" s="10"/>
      <c r="E220" s="10"/>
      <c r="F220" s="10"/>
      <c r="G220" s="10"/>
      <c r="H220" s="10"/>
      <c r="I220" s="10"/>
    </row>
    <row r="221" spans="1:9" ht="14" x14ac:dyDescent="0.15">
      <c r="A221" s="10"/>
      <c r="B221" s="10"/>
      <c r="C221" s="10"/>
      <c r="D221" s="10"/>
      <c r="E221" s="10"/>
      <c r="F221" s="10"/>
      <c r="G221" s="10"/>
      <c r="H221" s="10"/>
      <c r="I221" s="10"/>
    </row>
    <row r="222" spans="1:9" ht="14" x14ac:dyDescent="0.15">
      <c r="A222" s="10"/>
      <c r="B222" s="10"/>
      <c r="C222" s="10"/>
      <c r="D222" s="10"/>
      <c r="E222" s="10"/>
      <c r="F222" s="10"/>
      <c r="G222" s="10"/>
      <c r="H222" s="10"/>
      <c r="I222" s="10"/>
    </row>
    <row r="223" spans="1:9" ht="14" x14ac:dyDescent="0.15">
      <c r="A223" s="10"/>
      <c r="B223" s="10"/>
      <c r="C223" s="10"/>
      <c r="D223" s="10"/>
      <c r="E223" s="10"/>
      <c r="F223" s="10"/>
      <c r="G223" s="10"/>
      <c r="H223" s="10"/>
      <c r="I223" s="10"/>
    </row>
    <row r="224" spans="1:9" ht="14" x14ac:dyDescent="0.15">
      <c r="A224" s="10"/>
      <c r="B224" s="10"/>
      <c r="C224" s="10"/>
      <c r="D224" s="10"/>
      <c r="E224" s="10"/>
      <c r="F224" s="10"/>
      <c r="G224" s="10"/>
      <c r="H224" s="10"/>
      <c r="I224" s="10"/>
    </row>
    <row r="225" spans="1:9" ht="14" x14ac:dyDescent="0.15">
      <c r="A225" s="10"/>
      <c r="B225" s="10"/>
      <c r="C225" s="10"/>
      <c r="D225" s="10"/>
      <c r="E225" s="10"/>
      <c r="F225" s="10"/>
      <c r="G225" s="10"/>
      <c r="H225" s="10"/>
      <c r="I225" s="10"/>
    </row>
    <row r="226" spans="1:9" ht="14" x14ac:dyDescent="0.15">
      <c r="A226" s="10"/>
      <c r="B226" s="10"/>
      <c r="C226" s="10"/>
      <c r="D226" s="10"/>
      <c r="E226" s="10"/>
      <c r="F226" s="10"/>
      <c r="G226" s="10"/>
      <c r="H226" s="10"/>
      <c r="I226" s="10"/>
    </row>
    <row r="227" spans="1:9" ht="14" x14ac:dyDescent="0.15">
      <c r="A227" s="10"/>
      <c r="B227" s="10"/>
      <c r="C227" s="10"/>
      <c r="D227" s="10"/>
      <c r="E227" s="10"/>
      <c r="F227" s="10"/>
      <c r="G227" s="10"/>
      <c r="H227" s="10"/>
      <c r="I227" s="10"/>
    </row>
    <row r="228" spans="1:9" ht="14" x14ac:dyDescent="0.15">
      <c r="A228" s="10"/>
      <c r="B228" s="10"/>
      <c r="C228" s="10"/>
      <c r="D228" s="10"/>
      <c r="E228" s="10"/>
      <c r="F228" s="10"/>
      <c r="G228" s="10"/>
      <c r="H228" s="10"/>
      <c r="I228" s="10"/>
    </row>
    <row r="229" spans="1:9" ht="14" x14ac:dyDescent="0.15">
      <c r="A229" s="10"/>
      <c r="B229" s="10"/>
      <c r="C229" s="10"/>
      <c r="D229" s="10"/>
      <c r="E229" s="10"/>
      <c r="F229" s="10"/>
      <c r="G229" s="10"/>
      <c r="H229" s="10"/>
      <c r="I229" s="10"/>
    </row>
    <row r="230" spans="1:9" ht="14" x14ac:dyDescent="0.15">
      <c r="A230" s="10"/>
      <c r="B230" s="10"/>
      <c r="C230" s="10"/>
      <c r="D230" s="10"/>
      <c r="E230" s="10"/>
      <c r="F230" s="10"/>
      <c r="G230" s="10"/>
      <c r="H230" s="10"/>
      <c r="I230" s="10"/>
    </row>
    <row r="231" spans="1:9" ht="14" x14ac:dyDescent="0.15">
      <c r="A231" s="10"/>
      <c r="B231" s="10"/>
      <c r="C231" s="10"/>
      <c r="D231" s="10"/>
      <c r="E231" s="10"/>
      <c r="F231" s="10"/>
      <c r="G231" s="10"/>
      <c r="H231" s="10"/>
      <c r="I231" s="10"/>
    </row>
    <row r="232" spans="1:9" ht="14" x14ac:dyDescent="0.15">
      <c r="A232" s="10"/>
      <c r="B232" s="10"/>
      <c r="C232" s="10"/>
      <c r="D232" s="10"/>
      <c r="E232" s="10"/>
      <c r="F232" s="10"/>
      <c r="G232" s="10"/>
      <c r="H232" s="10"/>
      <c r="I232" s="10"/>
    </row>
    <row r="233" spans="1:9" ht="14" x14ac:dyDescent="0.15">
      <c r="A233" s="10"/>
      <c r="B233" s="10"/>
      <c r="C233" s="10"/>
      <c r="D233" s="10"/>
      <c r="E233" s="10"/>
      <c r="F233" s="10"/>
      <c r="G233" s="10"/>
      <c r="H233" s="10"/>
      <c r="I233" s="10"/>
    </row>
    <row r="234" spans="1:9" ht="14" x14ac:dyDescent="0.15">
      <c r="A234" s="10"/>
      <c r="B234" s="10"/>
      <c r="C234" s="10"/>
      <c r="D234" s="10"/>
      <c r="E234" s="10"/>
      <c r="F234" s="10"/>
      <c r="G234" s="10"/>
      <c r="H234" s="10"/>
      <c r="I234" s="10"/>
    </row>
    <row r="235" spans="1:9" ht="14" x14ac:dyDescent="0.15">
      <c r="A235" s="10"/>
      <c r="B235" s="10"/>
      <c r="C235" s="10"/>
      <c r="D235" s="10"/>
      <c r="E235" s="10"/>
      <c r="F235" s="10"/>
      <c r="G235" s="10"/>
      <c r="H235" s="10"/>
      <c r="I235" s="10"/>
    </row>
    <row r="236" spans="1:9" ht="14" x14ac:dyDescent="0.15">
      <c r="A236" s="10"/>
      <c r="B236" s="10"/>
      <c r="C236" s="10"/>
      <c r="D236" s="10"/>
      <c r="E236" s="10"/>
      <c r="F236" s="10"/>
      <c r="G236" s="10"/>
      <c r="H236" s="10"/>
      <c r="I236" s="10"/>
    </row>
    <row r="237" spans="1:9" ht="14" x14ac:dyDescent="0.15">
      <c r="A237" s="10"/>
      <c r="B237" s="10"/>
      <c r="C237" s="10"/>
      <c r="D237" s="10"/>
      <c r="E237" s="10"/>
      <c r="F237" s="10"/>
      <c r="G237" s="10"/>
      <c r="H237" s="10"/>
      <c r="I237" s="10"/>
    </row>
    <row r="238" spans="1:9" ht="14" x14ac:dyDescent="0.15">
      <c r="A238" s="10"/>
      <c r="B238" s="10"/>
      <c r="C238" s="10"/>
      <c r="D238" s="10"/>
      <c r="E238" s="10"/>
      <c r="F238" s="10"/>
      <c r="G238" s="10"/>
      <c r="H238" s="10"/>
      <c r="I238" s="10"/>
    </row>
    <row r="239" spans="1:9" ht="14" x14ac:dyDescent="0.15">
      <c r="A239" s="10"/>
      <c r="B239" s="10"/>
      <c r="C239" s="10"/>
      <c r="D239" s="10"/>
      <c r="E239" s="10"/>
      <c r="F239" s="10"/>
      <c r="G239" s="10"/>
      <c r="H239" s="10"/>
      <c r="I239" s="10"/>
    </row>
    <row r="240" spans="1:9" ht="14" x14ac:dyDescent="0.15">
      <c r="A240" s="10"/>
      <c r="B240" s="10"/>
      <c r="C240" s="10"/>
      <c r="D240" s="10"/>
      <c r="E240" s="10"/>
      <c r="F240" s="10"/>
      <c r="G240" s="10"/>
      <c r="H240" s="10"/>
      <c r="I240" s="10"/>
    </row>
    <row r="241" spans="1:9" ht="14" x14ac:dyDescent="0.15">
      <c r="A241" s="10"/>
      <c r="B241" s="10"/>
      <c r="C241" s="10"/>
      <c r="D241" s="10"/>
      <c r="E241" s="10"/>
      <c r="F241" s="10"/>
      <c r="G241" s="10"/>
      <c r="H241" s="10"/>
      <c r="I241" s="10"/>
    </row>
    <row r="242" spans="1:9" ht="14" x14ac:dyDescent="0.15">
      <c r="A242" s="10"/>
      <c r="B242" s="10"/>
      <c r="C242" s="10"/>
      <c r="D242" s="10"/>
      <c r="E242" s="10"/>
      <c r="F242" s="10"/>
      <c r="G242" s="10"/>
      <c r="H242" s="10"/>
      <c r="I242" s="10"/>
    </row>
    <row r="243" spans="1:9" ht="14" x14ac:dyDescent="0.15">
      <c r="A243" s="10"/>
      <c r="B243" s="10"/>
      <c r="C243" s="10"/>
      <c r="D243" s="10"/>
      <c r="E243" s="10"/>
      <c r="F243" s="10"/>
      <c r="G243" s="10"/>
      <c r="H243" s="10"/>
      <c r="I243" s="10"/>
    </row>
    <row r="244" spans="1:9" ht="14" x14ac:dyDescent="0.15">
      <c r="A244" s="10"/>
      <c r="B244" s="10"/>
      <c r="C244" s="10"/>
      <c r="D244" s="10"/>
      <c r="E244" s="10"/>
      <c r="F244" s="10"/>
      <c r="G244" s="10"/>
      <c r="H244" s="10"/>
      <c r="I244" s="10"/>
    </row>
    <row r="245" spans="1:9" ht="14" x14ac:dyDescent="0.15">
      <c r="A245" s="10"/>
      <c r="B245" s="10"/>
      <c r="C245" s="10"/>
      <c r="D245" s="10"/>
      <c r="E245" s="10"/>
      <c r="F245" s="10"/>
      <c r="G245" s="10"/>
      <c r="H245" s="10"/>
      <c r="I245" s="10"/>
    </row>
    <row r="246" spans="1:9" ht="14" x14ac:dyDescent="0.15">
      <c r="A246" s="10"/>
      <c r="B246" s="10"/>
      <c r="C246" s="10"/>
      <c r="D246" s="10"/>
      <c r="E246" s="10"/>
      <c r="F246" s="10"/>
      <c r="G246" s="10"/>
      <c r="H246" s="10"/>
      <c r="I246" s="10"/>
    </row>
    <row r="247" spans="1:9" ht="14" x14ac:dyDescent="0.15">
      <c r="A247" s="10"/>
      <c r="B247" s="10"/>
      <c r="C247" s="10"/>
      <c r="D247" s="10"/>
      <c r="E247" s="10"/>
      <c r="F247" s="10"/>
      <c r="G247" s="10"/>
      <c r="H247" s="10"/>
      <c r="I247" s="10"/>
    </row>
    <row r="248" spans="1:9" ht="14" x14ac:dyDescent="0.15">
      <c r="A248" s="10"/>
      <c r="B248" s="10"/>
      <c r="C248" s="10"/>
      <c r="D248" s="10"/>
      <c r="E248" s="10"/>
      <c r="F248" s="10"/>
      <c r="G248" s="10"/>
      <c r="H248" s="10"/>
      <c r="I248" s="10"/>
    </row>
    <row r="249" spans="1:9" ht="14" x14ac:dyDescent="0.15">
      <c r="A249" s="10"/>
      <c r="B249" s="10"/>
      <c r="C249" s="10"/>
      <c r="D249" s="10"/>
      <c r="E249" s="10"/>
      <c r="F249" s="10"/>
      <c r="G249" s="10"/>
      <c r="H249" s="10"/>
      <c r="I249" s="10"/>
    </row>
    <row r="250" spans="1:9" ht="14" x14ac:dyDescent="0.15">
      <c r="A250" s="10"/>
      <c r="B250" s="10"/>
      <c r="C250" s="10"/>
      <c r="D250" s="10"/>
      <c r="E250" s="10"/>
      <c r="F250" s="10"/>
      <c r="G250" s="10"/>
      <c r="H250" s="10"/>
      <c r="I250" s="10"/>
    </row>
    <row r="251" spans="1:9" ht="14" x14ac:dyDescent="0.15">
      <c r="A251" s="10"/>
      <c r="B251" s="10"/>
      <c r="C251" s="10"/>
      <c r="D251" s="10"/>
      <c r="E251" s="10"/>
      <c r="F251" s="10"/>
      <c r="G251" s="10"/>
      <c r="H251" s="10"/>
      <c r="I251" s="10"/>
    </row>
    <row r="252" spans="1:9" ht="14" x14ac:dyDescent="0.15">
      <c r="A252" s="10"/>
      <c r="B252" s="10"/>
      <c r="C252" s="10"/>
      <c r="D252" s="10"/>
      <c r="E252" s="10"/>
      <c r="F252" s="10"/>
      <c r="G252" s="10"/>
      <c r="H252" s="10"/>
      <c r="I252" s="10"/>
    </row>
    <row r="253" spans="1:9" ht="14" x14ac:dyDescent="0.15">
      <c r="A253" s="10"/>
      <c r="B253" s="10"/>
      <c r="C253" s="10"/>
      <c r="D253" s="10"/>
      <c r="E253" s="10"/>
      <c r="F253" s="10"/>
      <c r="G253" s="10"/>
      <c r="H253" s="10"/>
      <c r="I253" s="10"/>
    </row>
    <row r="254" spans="1:9" ht="14" x14ac:dyDescent="0.15">
      <c r="A254" s="10"/>
      <c r="B254" s="10"/>
      <c r="C254" s="10"/>
      <c r="D254" s="10"/>
      <c r="E254" s="10"/>
      <c r="F254" s="10"/>
      <c r="G254" s="10"/>
      <c r="H254" s="10"/>
      <c r="I254" s="10"/>
    </row>
    <row r="255" spans="1:9" ht="14" x14ac:dyDescent="0.15">
      <c r="A255" s="10"/>
      <c r="B255" s="10"/>
      <c r="C255" s="10"/>
      <c r="D255" s="10"/>
      <c r="E255" s="10"/>
      <c r="F255" s="10"/>
      <c r="G255" s="10"/>
      <c r="H255" s="10"/>
      <c r="I255" s="10"/>
    </row>
    <row r="256" spans="1:9" ht="14" x14ac:dyDescent="0.15">
      <c r="A256" s="10"/>
      <c r="B256" s="10"/>
      <c r="C256" s="10"/>
      <c r="D256" s="10"/>
      <c r="E256" s="10"/>
      <c r="F256" s="10"/>
      <c r="G256" s="10"/>
      <c r="H256" s="10"/>
      <c r="I256" s="10"/>
    </row>
    <row r="257" spans="1:9" ht="14" x14ac:dyDescent="0.15">
      <c r="A257" s="10"/>
      <c r="B257" s="10"/>
      <c r="C257" s="10"/>
      <c r="D257" s="10"/>
      <c r="E257" s="10"/>
      <c r="F257" s="10"/>
      <c r="G257" s="10"/>
      <c r="H257" s="10"/>
      <c r="I257" s="10"/>
    </row>
    <row r="258" spans="1:9" ht="14" x14ac:dyDescent="0.15">
      <c r="A258" s="10"/>
      <c r="B258" s="10"/>
      <c r="C258" s="10"/>
      <c r="D258" s="10"/>
      <c r="E258" s="10"/>
      <c r="F258" s="10"/>
      <c r="G258" s="10"/>
      <c r="H258" s="10"/>
      <c r="I258" s="10"/>
    </row>
    <row r="259" spans="1:9" ht="14" x14ac:dyDescent="0.15">
      <c r="A259" s="10"/>
      <c r="B259" s="10"/>
      <c r="C259" s="10"/>
      <c r="D259" s="10"/>
      <c r="E259" s="10"/>
      <c r="F259" s="10"/>
      <c r="G259" s="10"/>
      <c r="H259" s="10"/>
      <c r="I259" s="10"/>
    </row>
    <row r="260" spans="1:9" ht="14" x14ac:dyDescent="0.15">
      <c r="A260" s="10"/>
      <c r="B260" s="10"/>
      <c r="C260" s="10"/>
      <c r="D260" s="10"/>
      <c r="E260" s="10"/>
      <c r="F260" s="10"/>
      <c r="G260" s="10"/>
      <c r="H260" s="10"/>
      <c r="I260" s="10"/>
    </row>
    <row r="261" spans="1:9" ht="14" x14ac:dyDescent="0.15">
      <c r="A261" s="10"/>
      <c r="B261" s="10"/>
      <c r="C261" s="10"/>
      <c r="D261" s="10"/>
      <c r="E261" s="10"/>
      <c r="F261" s="10"/>
      <c r="G261" s="10"/>
      <c r="H261" s="10"/>
      <c r="I261" s="10"/>
    </row>
    <row r="262" spans="1:9" ht="14" x14ac:dyDescent="0.15">
      <c r="A262" s="10"/>
      <c r="B262" s="10"/>
      <c r="C262" s="10"/>
      <c r="D262" s="10"/>
      <c r="E262" s="10"/>
      <c r="F262" s="10"/>
      <c r="G262" s="10"/>
      <c r="H262" s="10"/>
      <c r="I262" s="10"/>
    </row>
    <row r="263" spans="1:9" ht="14" x14ac:dyDescent="0.15">
      <c r="A263" s="10"/>
      <c r="B263" s="10"/>
      <c r="C263" s="10"/>
      <c r="D263" s="10"/>
      <c r="E263" s="10"/>
      <c r="F263" s="10"/>
      <c r="G263" s="10"/>
      <c r="H263" s="10"/>
      <c r="I263" s="10"/>
    </row>
    <row r="264" spans="1:9" ht="14" x14ac:dyDescent="0.15">
      <c r="A264" s="10"/>
      <c r="B264" s="10"/>
      <c r="C264" s="10"/>
      <c r="D264" s="10"/>
      <c r="E264" s="10"/>
      <c r="F264" s="10"/>
      <c r="G264" s="10"/>
      <c r="H264" s="10"/>
      <c r="I264" s="10"/>
    </row>
    <row r="265" spans="1:9" ht="14" x14ac:dyDescent="0.15">
      <c r="A265" s="10"/>
      <c r="B265" s="10"/>
      <c r="C265" s="10"/>
      <c r="D265" s="10"/>
      <c r="E265" s="10"/>
      <c r="F265" s="10"/>
      <c r="G265" s="10"/>
      <c r="H265" s="10"/>
      <c r="I265" s="10"/>
    </row>
    <row r="266" spans="1:9" ht="14" x14ac:dyDescent="0.15">
      <c r="A266" s="10"/>
      <c r="B266" s="10"/>
      <c r="C266" s="10"/>
      <c r="D266" s="10"/>
      <c r="E266" s="10"/>
      <c r="F266" s="10"/>
      <c r="G266" s="10"/>
      <c r="H266" s="10"/>
      <c r="I266" s="10"/>
    </row>
    <row r="267" spans="1:9" ht="14" x14ac:dyDescent="0.15">
      <c r="A267" s="10"/>
      <c r="B267" s="10"/>
      <c r="C267" s="10"/>
      <c r="D267" s="10"/>
      <c r="E267" s="10"/>
      <c r="F267" s="10"/>
      <c r="G267" s="10"/>
      <c r="H267" s="10"/>
      <c r="I267" s="10"/>
    </row>
    <row r="268" spans="1:9" ht="14" x14ac:dyDescent="0.15">
      <c r="A268" s="10"/>
      <c r="B268" s="10"/>
      <c r="C268" s="10"/>
      <c r="D268" s="10"/>
      <c r="E268" s="10"/>
      <c r="F268" s="10"/>
      <c r="G268" s="10"/>
      <c r="H268" s="10"/>
      <c r="I268" s="10"/>
    </row>
    <row r="269" spans="1:9" ht="14" x14ac:dyDescent="0.15">
      <c r="A269" s="10"/>
      <c r="B269" s="10"/>
      <c r="C269" s="10"/>
      <c r="D269" s="10"/>
      <c r="E269" s="10"/>
      <c r="F269" s="10"/>
      <c r="G269" s="10"/>
      <c r="H269" s="10"/>
      <c r="I269" s="10"/>
    </row>
    <row r="270" spans="1:9" ht="14" x14ac:dyDescent="0.15">
      <c r="A270" s="10"/>
      <c r="B270" s="10"/>
      <c r="C270" s="10"/>
      <c r="D270" s="10"/>
      <c r="E270" s="10"/>
      <c r="F270" s="10"/>
      <c r="G270" s="10"/>
      <c r="H270" s="10"/>
      <c r="I270" s="10"/>
    </row>
    <row r="271" spans="1:9" ht="14" x14ac:dyDescent="0.15">
      <c r="A271" s="10"/>
      <c r="B271" s="10"/>
      <c r="C271" s="10"/>
      <c r="D271" s="10"/>
      <c r="E271" s="10"/>
      <c r="F271" s="10"/>
      <c r="G271" s="10"/>
      <c r="H271" s="10"/>
      <c r="I271" s="10"/>
    </row>
    <row r="272" spans="1:9" ht="14" x14ac:dyDescent="0.15">
      <c r="A272" s="10"/>
      <c r="B272" s="10"/>
      <c r="C272" s="10"/>
      <c r="D272" s="10"/>
      <c r="E272" s="10"/>
      <c r="F272" s="10"/>
      <c r="G272" s="10"/>
      <c r="H272" s="10"/>
      <c r="I272" s="10"/>
    </row>
    <row r="273" spans="1:9" ht="14" x14ac:dyDescent="0.15">
      <c r="A273" s="10"/>
      <c r="B273" s="10"/>
      <c r="C273" s="10"/>
      <c r="D273" s="10"/>
      <c r="E273" s="10"/>
      <c r="F273" s="10"/>
      <c r="G273" s="10"/>
      <c r="H273" s="10"/>
      <c r="I273" s="10"/>
    </row>
    <row r="274" spans="1:9" ht="14" x14ac:dyDescent="0.15">
      <c r="A274" s="10"/>
      <c r="B274" s="10"/>
      <c r="C274" s="10"/>
      <c r="D274" s="10"/>
      <c r="E274" s="10"/>
      <c r="F274" s="10"/>
      <c r="G274" s="10"/>
      <c r="H274" s="10"/>
      <c r="I274" s="10"/>
    </row>
    <row r="275" spans="1:9" ht="14" x14ac:dyDescent="0.15">
      <c r="A275" s="10"/>
      <c r="B275" s="10"/>
      <c r="C275" s="10"/>
      <c r="D275" s="10"/>
      <c r="E275" s="10"/>
      <c r="F275" s="10"/>
      <c r="G275" s="10"/>
      <c r="H275" s="10"/>
      <c r="I275" s="10"/>
    </row>
    <row r="276" spans="1:9" ht="14" x14ac:dyDescent="0.15">
      <c r="A276" s="10"/>
      <c r="B276" s="10"/>
      <c r="C276" s="10"/>
      <c r="D276" s="10"/>
      <c r="E276" s="10"/>
      <c r="F276" s="10"/>
      <c r="G276" s="10"/>
      <c r="H276" s="10"/>
      <c r="I276" s="10"/>
    </row>
    <row r="277" spans="1:9" ht="14" x14ac:dyDescent="0.15">
      <c r="A277" s="10"/>
      <c r="B277" s="10"/>
      <c r="C277" s="10"/>
      <c r="D277" s="10"/>
      <c r="E277" s="10"/>
      <c r="F277" s="10"/>
      <c r="G277" s="10"/>
      <c r="H277" s="10"/>
      <c r="I277" s="10"/>
    </row>
    <row r="278" spans="1:9" ht="14" x14ac:dyDescent="0.15">
      <c r="A278" s="10"/>
      <c r="B278" s="10"/>
      <c r="C278" s="10"/>
      <c r="D278" s="10"/>
      <c r="E278" s="10"/>
      <c r="F278" s="10"/>
      <c r="G278" s="10"/>
      <c r="H278" s="10"/>
      <c r="I278" s="10"/>
    </row>
    <row r="279" spans="1:9" ht="14" x14ac:dyDescent="0.15">
      <c r="A279" s="10"/>
      <c r="B279" s="10"/>
      <c r="C279" s="10"/>
      <c r="D279" s="10"/>
      <c r="E279" s="10"/>
      <c r="F279" s="10"/>
      <c r="G279" s="10"/>
      <c r="H279" s="10"/>
      <c r="I279" s="10"/>
    </row>
    <row r="280" spans="1:9" ht="14" x14ac:dyDescent="0.15">
      <c r="A280" s="10"/>
      <c r="B280" s="10"/>
      <c r="C280" s="10"/>
      <c r="D280" s="10"/>
      <c r="E280" s="10"/>
      <c r="F280" s="10"/>
      <c r="G280" s="10"/>
      <c r="H280" s="10"/>
      <c r="I280" s="10"/>
    </row>
    <row r="281" spans="1:9" ht="14" x14ac:dyDescent="0.15">
      <c r="A281" s="10"/>
      <c r="B281" s="10"/>
      <c r="C281" s="10"/>
      <c r="D281" s="10"/>
      <c r="E281" s="10"/>
      <c r="F281" s="10"/>
      <c r="G281" s="10"/>
      <c r="H281" s="10"/>
      <c r="I281" s="10"/>
    </row>
    <row r="282" spans="1:9" ht="14" x14ac:dyDescent="0.15">
      <c r="A282" s="10"/>
      <c r="B282" s="10"/>
      <c r="C282" s="10"/>
      <c r="D282" s="10"/>
      <c r="E282" s="10"/>
      <c r="F282" s="10"/>
      <c r="G282" s="10"/>
      <c r="H282" s="10"/>
      <c r="I282" s="10"/>
    </row>
    <row r="283" spans="1:9" ht="14" x14ac:dyDescent="0.15">
      <c r="A283" s="10"/>
      <c r="B283" s="10"/>
      <c r="C283" s="10"/>
      <c r="D283" s="10"/>
      <c r="E283" s="10"/>
      <c r="F283" s="10"/>
      <c r="G283" s="10"/>
      <c r="H283" s="10"/>
      <c r="I283" s="10"/>
    </row>
    <row r="284" spans="1:9" ht="14" x14ac:dyDescent="0.15">
      <c r="A284" s="10"/>
      <c r="B284" s="10"/>
      <c r="C284" s="10"/>
      <c r="D284" s="10"/>
      <c r="E284" s="10"/>
      <c r="F284" s="10"/>
      <c r="G284" s="10"/>
      <c r="H284" s="10"/>
      <c r="I284" s="10"/>
    </row>
    <row r="285" spans="1:9" ht="14" x14ac:dyDescent="0.15">
      <c r="A285" s="10"/>
      <c r="B285" s="10"/>
      <c r="C285" s="10"/>
      <c r="D285" s="10"/>
      <c r="E285" s="10"/>
      <c r="F285" s="10"/>
      <c r="G285" s="10"/>
      <c r="H285" s="10"/>
      <c r="I285" s="10"/>
    </row>
    <row r="286" spans="1:9" ht="14" x14ac:dyDescent="0.15">
      <c r="A286" s="10"/>
      <c r="B286" s="10"/>
      <c r="C286" s="10"/>
      <c r="D286" s="10"/>
      <c r="E286" s="10"/>
      <c r="F286" s="10"/>
      <c r="G286" s="10"/>
      <c r="H286" s="10"/>
      <c r="I286" s="10"/>
    </row>
    <row r="287" spans="1:9" ht="14" x14ac:dyDescent="0.15">
      <c r="A287" s="10"/>
      <c r="B287" s="10"/>
      <c r="C287" s="10"/>
      <c r="D287" s="10"/>
      <c r="E287" s="10"/>
      <c r="F287" s="10"/>
      <c r="G287" s="10"/>
      <c r="H287" s="10"/>
      <c r="I287" s="10"/>
    </row>
    <row r="288" spans="1:9" ht="14" x14ac:dyDescent="0.15">
      <c r="A288" s="10"/>
      <c r="B288" s="10"/>
      <c r="C288" s="10"/>
      <c r="D288" s="10"/>
      <c r="E288" s="10"/>
      <c r="F288" s="10"/>
      <c r="G288" s="10"/>
      <c r="H288" s="10"/>
      <c r="I288" s="10"/>
    </row>
    <row r="289" spans="1:9" ht="14" x14ac:dyDescent="0.15">
      <c r="A289" s="10"/>
      <c r="B289" s="10"/>
      <c r="C289" s="10"/>
      <c r="D289" s="10"/>
      <c r="E289" s="10"/>
      <c r="F289" s="10"/>
      <c r="G289" s="10"/>
      <c r="H289" s="10"/>
      <c r="I289" s="10"/>
    </row>
    <row r="290" spans="1:9" ht="14" x14ac:dyDescent="0.15">
      <c r="A290" s="10"/>
      <c r="B290" s="10"/>
      <c r="C290" s="10"/>
      <c r="D290" s="10"/>
      <c r="E290" s="10"/>
      <c r="F290" s="10"/>
      <c r="G290" s="10"/>
      <c r="H290" s="10"/>
      <c r="I290" s="10"/>
    </row>
    <row r="291" spans="1:9" ht="14" x14ac:dyDescent="0.15">
      <c r="A291" s="10"/>
      <c r="B291" s="10"/>
      <c r="C291" s="10"/>
      <c r="D291" s="10"/>
      <c r="E291" s="10"/>
      <c r="F291" s="10"/>
      <c r="G291" s="10"/>
      <c r="H291" s="10"/>
      <c r="I291" s="10"/>
    </row>
    <row r="292" spans="1:9" ht="14" x14ac:dyDescent="0.15">
      <c r="A292" s="10"/>
      <c r="B292" s="10"/>
      <c r="C292" s="10"/>
      <c r="D292" s="10"/>
      <c r="E292" s="10"/>
      <c r="F292" s="10"/>
      <c r="G292" s="10"/>
      <c r="H292" s="10"/>
      <c r="I292" s="10"/>
    </row>
    <row r="293" spans="1:9" ht="14" x14ac:dyDescent="0.15">
      <c r="A293" s="10"/>
      <c r="B293" s="10"/>
      <c r="C293" s="10"/>
      <c r="D293" s="10"/>
      <c r="E293" s="10"/>
      <c r="F293" s="10"/>
      <c r="G293" s="10"/>
      <c r="H293" s="10"/>
      <c r="I293" s="10"/>
    </row>
    <row r="294" spans="1:9" ht="14" x14ac:dyDescent="0.15">
      <c r="A294" s="10"/>
      <c r="B294" s="10"/>
      <c r="C294" s="10"/>
      <c r="D294" s="10"/>
      <c r="E294" s="10"/>
      <c r="F294" s="10"/>
      <c r="G294" s="10"/>
      <c r="H294" s="10"/>
      <c r="I294" s="10"/>
    </row>
    <row r="295" spans="1:9" ht="14" x14ac:dyDescent="0.15">
      <c r="A295" s="10"/>
      <c r="B295" s="10"/>
      <c r="C295" s="10"/>
      <c r="D295" s="10"/>
      <c r="E295" s="10"/>
      <c r="F295" s="10"/>
      <c r="G295" s="10"/>
      <c r="H295" s="10"/>
      <c r="I295" s="10"/>
    </row>
    <row r="296" spans="1:9" ht="14" x14ac:dyDescent="0.15">
      <c r="A296" s="10"/>
      <c r="B296" s="10"/>
      <c r="C296" s="10"/>
      <c r="D296" s="10"/>
      <c r="E296" s="10"/>
      <c r="F296" s="10"/>
      <c r="G296" s="10"/>
      <c r="H296" s="10"/>
      <c r="I296" s="10"/>
    </row>
    <row r="297" spans="1:9" ht="14" x14ac:dyDescent="0.15">
      <c r="A297" s="10"/>
      <c r="B297" s="10"/>
      <c r="C297" s="10"/>
      <c r="D297" s="10"/>
      <c r="E297" s="10"/>
      <c r="F297" s="10"/>
      <c r="G297" s="10"/>
      <c r="H297" s="10"/>
      <c r="I297" s="10"/>
    </row>
    <row r="298" spans="1:9" ht="14" x14ac:dyDescent="0.15">
      <c r="A298" s="10"/>
      <c r="B298" s="10"/>
      <c r="C298" s="10"/>
      <c r="D298" s="10"/>
      <c r="E298" s="10"/>
      <c r="F298" s="10"/>
      <c r="G298" s="10"/>
      <c r="H298" s="10"/>
      <c r="I298" s="10"/>
    </row>
    <row r="299" spans="1:9" ht="14" x14ac:dyDescent="0.15">
      <c r="A299" s="10"/>
      <c r="B299" s="10"/>
      <c r="C299" s="10"/>
      <c r="D299" s="10"/>
      <c r="E299" s="10"/>
      <c r="F299" s="10"/>
      <c r="G299" s="10"/>
      <c r="H299" s="10"/>
      <c r="I299" s="10"/>
    </row>
    <row r="300" spans="1:9" ht="14" x14ac:dyDescent="0.15">
      <c r="A300" s="10"/>
      <c r="B300" s="10"/>
      <c r="C300" s="10"/>
      <c r="D300" s="10"/>
      <c r="E300" s="10"/>
      <c r="F300" s="10"/>
      <c r="G300" s="10"/>
      <c r="H300" s="10"/>
      <c r="I300" s="10"/>
    </row>
    <row r="301" spans="1:9" ht="14" x14ac:dyDescent="0.15">
      <c r="A301" s="10"/>
      <c r="B301" s="10"/>
      <c r="C301" s="10"/>
      <c r="D301" s="10"/>
      <c r="E301" s="10"/>
      <c r="F301" s="10"/>
      <c r="G301" s="10"/>
      <c r="H301" s="10"/>
      <c r="I301" s="10"/>
    </row>
    <row r="302" spans="1:9" ht="14" x14ac:dyDescent="0.15">
      <c r="A302" s="10"/>
      <c r="B302" s="10"/>
      <c r="C302" s="10"/>
      <c r="D302" s="10"/>
      <c r="E302" s="10"/>
      <c r="F302" s="10"/>
      <c r="G302" s="10"/>
      <c r="H302" s="10"/>
      <c r="I302" s="10"/>
    </row>
    <row r="303" spans="1:9" ht="14" x14ac:dyDescent="0.15">
      <c r="A303" s="10"/>
      <c r="B303" s="10"/>
      <c r="C303" s="10"/>
      <c r="D303" s="10"/>
      <c r="E303" s="10"/>
      <c r="F303" s="10"/>
      <c r="G303" s="10"/>
      <c r="H303" s="10"/>
      <c r="I303" s="10"/>
    </row>
    <row r="304" spans="1:9" ht="14" x14ac:dyDescent="0.15">
      <c r="A304" s="10"/>
      <c r="B304" s="10"/>
      <c r="C304" s="10"/>
      <c r="D304" s="10"/>
      <c r="E304" s="10"/>
      <c r="F304" s="10"/>
      <c r="G304" s="10"/>
      <c r="H304" s="10"/>
      <c r="I304" s="10"/>
    </row>
    <row r="305" spans="1:9" ht="14" x14ac:dyDescent="0.15">
      <c r="A305" s="10"/>
      <c r="B305" s="10"/>
      <c r="C305" s="10"/>
      <c r="D305" s="10"/>
      <c r="E305" s="10"/>
      <c r="F305" s="10"/>
      <c r="G305" s="10"/>
      <c r="H305" s="10"/>
      <c r="I305" s="10"/>
    </row>
    <row r="306" spans="1:9" ht="14" x14ac:dyDescent="0.15">
      <c r="A306" s="10"/>
      <c r="B306" s="10"/>
      <c r="C306" s="10"/>
      <c r="D306" s="10"/>
      <c r="E306" s="10"/>
      <c r="F306" s="10"/>
      <c r="G306" s="10"/>
      <c r="H306" s="10"/>
      <c r="I306" s="10"/>
    </row>
    <row r="307" spans="1:9" ht="14" x14ac:dyDescent="0.15">
      <c r="A307" s="10"/>
      <c r="B307" s="10"/>
      <c r="C307" s="10"/>
      <c r="D307" s="10"/>
      <c r="E307" s="10"/>
      <c r="F307" s="10"/>
      <c r="G307" s="10"/>
      <c r="H307" s="10"/>
      <c r="I307" s="10"/>
    </row>
    <row r="308" spans="1:9" ht="14" x14ac:dyDescent="0.15">
      <c r="A308" s="10"/>
      <c r="B308" s="10"/>
      <c r="C308" s="10"/>
      <c r="D308" s="10"/>
      <c r="E308" s="10"/>
      <c r="F308" s="10"/>
      <c r="G308" s="10"/>
      <c r="H308" s="10"/>
      <c r="I308" s="10"/>
    </row>
    <row r="309" spans="1:9" ht="14" x14ac:dyDescent="0.15">
      <c r="A309" s="10"/>
      <c r="B309" s="10"/>
      <c r="C309" s="10"/>
      <c r="D309" s="10"/>
      <c r="E309" s="10"/>
      <c r="F309" s="10"/>
      <c r="G309" s="10"/>
      <c r="H309" s="10"/>
      <c r="I309" s="10"/>
    </row>
    <row r="310" spans="1:9" ht="14" x14ac:dyDescent="0.15">
      <c r="A310" s="10"/>
      <c r="B310" s="10"/>
      <c r="C310" s="10"/>
      <c r="D310" s="10"/>
      <c r="E310" s="10"/>
      <c r="F310" s="10"/>
      <c r="G310" s="10"/>
      <c r="H310" s="10"/>
      <c r="I310" s="10"/>
    </row>
    <row r="311" spans="1:9" ht="14" x14ac:dyDescent="0.15">
      <c r="A311" s="10"/>
      <c r="B311" s="10"/>
      <c r="C311" s="10"/>
      <c r="D311" s="10"/>
      <c r="E311" s="10"/>
      <c r="F311" s="10"/>
      <c r="G311" s="10"/>
      <c r="H311" s="10"/>
      <c r="I311" s="10"/>
    </row>
    <row r="312" spans="1:9" ht="14" x14ac:dyDescent="0.15">
      <c r="A312" s="10"/>
      <c r="B312" s="10"/>
      <c r="C312" s="10"/>
      <c r="D312" s="10"/>
      <c r="E312" s="10"/>
      <c r="F312" s="10"/>
      <c r="G312" s="10"/>
      <c r="H312" s="10"/>
      <c r="I312" s="10"/>
    </row>
    <row r="313" spans="1:9" ht="14" x14ac:dyDescent="0.15">
      <c r="A313" s="10"/>
      <c r="B313" s="10"/>
      <c r="C313" s="10"/>
      <c r="D313" s="10"/>
      <c r="E313" s="10"/>
      <c r="F313" s="10"/>
      <c r="G313" s="10"/>
      <c r="H313" s="10"/>
      <c r="I313" s="10"/>
    </row>
    <row r="314" spans="1:9" ht="14" x14ac:dyDescent="0.15">
      <c r="A314" s="10"/>
      <c r="B314" s="10"/>
      <c r="C314" s="10"/>
      <c r="D314" s="10"/>
      <c r="E314" s="10"/>
      <c r="F314" s="10"/>
      <c r="G314" s="10"/>
      <c r="H314" s="10"/>
      <c r="I314" s="10"/>
    </row>
    <row r="315" spans="1:9" ht="14" x14ac:dyDescent="0.15">
      <c r="A315" s="10"/>
      <c r="B315" s="10"/>
      <c r="C315" s="10"/>
      <c r="D315" s="10"/>
      <c r="E315" s="10"/>
      <c r="F315" s="10"/>
      <c r="G315" s="10"/>
      <c r="H315" s="10"/>
      <c r="I315" s="10"/>
    </row>
    <row r="316" spans="1:9" ht="14" x14ac:dyDescent="0.15">
      <c r="A316" s="10"/>
      <c r="B316" s="10"/>
      <c r="C316" s="10"/>
      <c r="D316" s="10"/>
      <c r="E316" s="10"/>
      <c r="F316" s="10"/>
      <c r="G316" s="10"/>
      <c r="H316" s="10"/>
      <c r="I316" s="10"/>
    </row>
    <row r="317" spans="1:9" ht="14" x14ac:dyDescent="0.15">
      <c r="A317" s="10"/>
      <c r="B317" s="10"/>
      <c r="C317" s="10"/>
      <c r="D317" s="10"/>
      <c r="E317" s="10"/>
      <c r="F317" s="10"/>
      <c r="G317" s="10"/>
      <c r="H317" s="10"/>
      <c r="I317" s="10"/>
    </row>
    <row r="318" spans="1:9" ht="14" x14ac:dyDescent="0.15">
      <c r="A318" s="10"/>
      <c r="B318" s="10"/>
      <c r="C318" s="10"/>
      <c r="D318" s="10"/>
      <c r="E318" s="10"/>
      <c r="F318" s="10"/>
      <c r="G318" s="10"/>
      <c r="H318" s="10"/>
      <c r="I318" s="10"/>
    </row>
    <row r="319" spans="1:9" ht="14" x14ac:dyDescent="0.15">
      <c r="A319" s="10"/>
      <c r="B319" s="10"/>
      <c r="C319" s="10"/>
      <c r="D319" s="10"/>
      <c r="E319" s="10"/>
      <c r="F319" s="10"/>
      <c r="G319" s="10"/>
      <c r="H319" s="10"/>
      <c r="I319" s="10"/>
    </row>
    <row r="320" spans="1:9" ht="14" x14ac:dyDescent="0.15">
      <c r="A320" s="10"/>
      <c r="B320" s="10"/>
      <c r="C320" s="10"/>
      <c r="D320" s="10"/>
      <c r="E320" s="10"/>
      <c r="F320" s="10"/>
      <c r="G320" s="10"/>
      <c r="H320" s="10"/>
      <c r="I320" s="10"/>
    </row>
    <row r="321" spans="1:9" ht="14" x14ac:dyDescent="0.15">
      <c r="A321" s="10"/>
      <c r="B321" s="10"/>
      <c r="C321" s="10"/>
      <c r="D321" s="10"/>
      <c r="E321" s="10"/>
      <c r="F321" s="10"/>
      <c r="G321" s="10"/>
      <c r="H321" s="10"/>
      <c r="I321" s="10"/>
    </row>
    <row r="322" spans="1:9" ht="14" x14ac:dyDescent="0.15">
      <c r="A322" s="10"/>
      <c r="B322" s="10"/>
      <c r="C322" s="10"/>
      <c r="D322" s="10"/>
      <c r="E322" s="10"/>
      <c r="F322" s="10"/>
      <c r="G322" s="10"/>
      <c r="H322" s="10"/>
      <c r="I322" s="10"/>
    </row>
    <row r="323" spans="1:9" ht="14" x14ac:dyDescent="0.15">
      <c r="A323" s="10"/>
      <c r="B323" s="10"/>
      <c r="C323" s="10"/>
      <c r="D323" s="10"/>
      <c r="E323" s="10"/>
      <c r="F323" s="10"/>
      <c r="G323" s="10"/>
      <c r="H323" s="10"/>
      <c r="I323" s="10"/>
    </row>
    <row r="324" spans="1:9" ht="14" x14ac:dyDescent="0.15">
      <c r="A324" s="10"/>
      <c r="B324" s="10"/>
      <c r="C324" s="10"/>
      <c r="D324" s="10"/>
      <c r="E324" s="10"/>
      <c r="F324" s="10"/>
      <c r="G324" s="10"/>
      <c r="H324" s="10"/>
      <c r="I324" s="10"/>
    </row>
    <row r="325" spans="1:9" ht="14" x14ac:dyDescent="0.15">
      <c r="A325" s="10"/>
      <c r="B325" s="10"/>
      <c r="C325" s="10"/>
      <c r="D325" s="10"/>
      <c r="E325" s="10"/>
      <c r="F325" s="10"/>
      <c r="G325" s="10"/>
      <c r="H325" s="10"/>
      <c r="I325" s="10"/>
    </row>
    <row r="326" spans="1:9" ht="14" x14ac:dyDescent="0.15">
      <c r="A326" s="10"/>
      <c r="B326" s="10"/>
      <c r="C326" s="10"/>
      <c r="D326" s="10"/>
      <c r="E326" s="10"/>
      <c r="F326" s="10"/>
      <c r="G326" s="10"/>
      <c r="H326" s="10"/>
      <c r="I326" s="10"/>
    </row>
    <row r="327" spans="1:9" ht="14" x14ac:dyDescent="0.15">
      <c r="A327" s="10"/>
      <c r="B327" s="10"/>
      <c r="C327" s="10"/>
      <c r="D327" s="10"/>
      <c r="E327" s="10"/>
      <c r="F327" s="10"/>
      <c r="G327" s="10"/>
      <c r="H327" s="10"/>
      <c r="I327" s="10"/>
    </row>
    <row r="328" spans="1:9" ht="14" x14ac:dyDescent="0.15">
      <c r="A328" s="10"/>
      <c r="B328" s="10"/>
      <c r="C328" s="10"/>
      <c r="D328" s="10"/>
      <c r="E328" s="10"/>
      <c r="F328" s="10"/>
      <c r="G328" s="10"/>
      <c r="H328" s="10"/>
      <c r="I328" s="10"/>
    </row>
    <row r="329" spans="1:9" ht="14" x14ac:dyDescent="0.15">
      <c r="A329" s="10"/>
      <c r="B329" s="10"/>
      <c r="C329" s="10"/>
      <c r="D329" s="10"/>
      <c r="E329" s="10"/>
      <c r="F329" s="10"/>
      <c r="G329" s="10"/>
      <c r="H329" s="10"/>
      <c r="I329" s="10"/>
    </row>
    <row r="330" spans="1:9" ht="14" x14ac:dyDescent="0.15">
      <c r="A330" s="10"/>
      <c r="B330" s="10"/>
      <c r="C330" s="10"/>
      <c r="D330" s="10"/>
      <c r="E330" s="10"/>
      <c r="F330" s="10"/>
      <c r="G330" s="10"/>
      <c r="H330" s="10"/>
      <c r="I330" s="10"/>
    </row>
    <row r="331" spans="1:9" ht="14" x14ac:dyDescent="0.15">
      <c r="A331" s="10"/>
      <c r="B331" s="10"/>
      <c r="C331" s="10"/>
      <c r="D331" s="10"/>
      <c r="E331" s="10"/>
      <c r="F331" s="10"/>
      <c r="G331" s="10"/>
      <c r="H331" s="10"/>
      <c r="I331" s="10"/>
    </row>
    <row r="332" spans="1:9" ht="14" x14ac:dyDescent="0.15">
      <c r="A332" s="10"/>
      <c r="B332" s="10"/>
      <c r="C332" s="10"/>
      <c r="D332" s="10"/>
      <c r="E332" s="10"/>
      <c r="F332" s="10"/>
      <c r="G332" s="10"/>
      <c r="H332" s="10"/>
      <c r="I332" s="10"/>
    </row>
    <row r="333" spans="1:9" ht="14" x14ac:dyDescent="0.15">
      <c r="A333" s="10"/>
      <c r="B333" s="10"/>
      <c r="C333" s="10"/>
      <c r="D333" s="10"/>
      <c r="E333" s="10"/>
      <c r="F333" s="10"/>
      <c r="G333" s="10"/>
      <c r="H333" s="10"/>
      <c r="I333" s="10"/>
    </row>
    <row r="334" spans="1:9" ht="14" x14ac:dyDescent="0.15">
      <c r="A334" s="10"/>
      <c r="B334" s="10"/>
      <c r="C334" s="10"/>
      <c r="D334" s="10"/>
      <c r="E334" s="10"/>
      <c r="F334" s="10"/>
      <c r="G334" s="10"/>
      <c r="H334" s="10"/>
      <c r="I334" s="10"/>
    </row>
    <row r="335" spans="1:9" ht="14" x14ac:dyDescent="0.15">
      <c r="A335" s="10"/>
      <c r="B335" s="10"/>
      <c r="C335" s="10"/>
      <c r="D335" s="10"/>
      <c r="E335" s="10"/>
      <c r="F335" s="10"/>
      <c r="G335" s="10"/>
      <c r="H335" s="10"/>
      <c r="I335" s="10"/>
    </row>
    <row r="336" spans="1:9" ht="14" x14ac:dyDescent="0.15">
      <c r="A336" s="10"/>
      <c r="B336" s="10"/>
      <c r="C336" s="10"/>
      <c r="D336" s="10"/>
      <c r="E336" s="10"/>
      <c r="F336" s="10"/>
      <c r="G336" s="10"/>
      <c r="H336" s="10"/>
      <c r="I336" s="10"/>
    </row>
    <row r="337" spans="1:9" ht="14" x14ac:dyDescent="0.15">
      <c r="A337" s="10"/>
      <c r="B337" s="10"/>
      <c r="C337" s="10"/>
      <c r="D337" s="10"/>
      <c r="E337" s="10"/>
      <c r="F337" s="10"/>
      <c r="G337" s="10"/>
      <c r="H337" s="10"/>
      <c r="I337" s="10"/>
    </row>
    <row r="338" spans="1:9" ht="14" x14ac:dyDescent="0.15">
      <c r="A338" s="10"/>
      <c r="B338" s="10"/>
      <c r="C338" s="10"/>
      <c r="D338" s="10"/>
      <c r="E338" s="10"/>
      <c r="F338" s="10"/>
      <c r="G338" s="10"/>
      <c r="H338" s="10"/>
      <c r="I338" s="10"/>
    </row>
    <row r="339" spans="1:9" ht="14" x14ac:dyDescent="0.15">
      <c r="A339" s="10"/>
      <c r="B339" s="10"/>
      <c r="C339" s="10"/>
      <c r="D339" s="10"/>
      <c r="E339" s="10"/>
      <c r="F339" s="10"/>
      <c r="G339" s="10"/>
      <c r="H339" s="10"/>
      <c r="I339" s="10"/>
    </row>
    <row r="340" spans="1:9" ht="14" x14ac:dyDescent="0.15">
      <c r="A340" s="10"/>
      <c r="B340" s="10"/>
      <c r="C340" s="10"/>
      <c r="D340" s="10"/>
      <c r="E340" s="10"/>
      <c r="F340" s="10"/>
      <c r="G340" s="10"/>
      <c r="H340" s="10"/>
      <c r="I340" s="10"/>
    </row>
    <row r="341" spans="1:9" ht="14" x14ac:dyDescent="0.15">
      <c r="A341" s="10"/>
      <c r="B341" s="10"/>
      <c r="C341" s="10"/>
      <c r="D341" s="10"/>
      <c r="E341" s="10"/>
      <c r="F341" s="10"/>
      <c r="G341" s="10"/>
      <c r="H341" s="10"/>
      <c r="I341" s="10"/>
    </row>
    <row r="342" spans="1:9" ht="14" x14ac:dyDescent="0.15">
      <c r="A342" s="10"/>
      <c r="B342" s="10"/>
      <c r="C342" s="10"/>
      <c r="D342" s="10"/>
      <c r="E342" s="10"/>
      <c r="F342" s="10"/>
      <c r="G342" s="10"/>
      <c r="H342" s="10"/>
      <c r="I342" s="10"/>
    </row>
    <row r="343" spans="1:9" ht="14" x14ac:dyDescent="0.15">
      <c r="A343" s="10"/>
      <c r="B343" s="10"/>
      <c r="C343" s="10"/>
      <c r="D343" s="10"/>
      <c r="E343" s="10"/>
      <c r="F343" s="10"/>
      <c r="G343" s="10"/>
      <c r="H343" s="10"/>
      <c r="I343" s="10"/>
    </row>
    <row r="344" spans="1:9" ht="14" x14ac:dyDescent="0.15">
      <c r="A344" s="10"/>
      <c r="B344" s="10"/>
      <c r="C344" s="10"/>
      <c r="D344" s="10"/>
      <c r="E344" s="10"/>
      <c r="F344" s="10"/>
      <c r="G344" s="10"/>
      <c r="H344" s="10"/>
      <c r="I344" s="10"/>
    </row>
    <row r="345" spans="1:9" ht="14" x14ac:dyDescent="0.15">
      <c r="A345" s="10"/>
      <c r="B345" s="10"/>
      <c r="C345" s="10"/>
      <c r="D345" s="10"/>
      <c r="E345" s="10"/>
      <c r="F345" s="10"/>
      <c r="G345" s="10"/>
      <c r="H345" s="10"/>
      <c r="I345" s="10"/>
    </row>
    <row r="346" spans="1:9" ht="14" x14ac:dyDescent="0.15">
      <c r="A346" s="10"/>
      <c r="B346" s="10"/>
      <c r="C346" s="10"/>
      <c r="D346" s="10"/>
      <c r="E346" s="10"/>
      <c r="F346" s="10"/>
      <c r="G346" s="10"/>
      <c r="H346" s="10"/>
      <c r="I346" s="10"/>
    </row>
    <row r="347" spans="1:9" ht="14" x14ac:dyDescent="0.15">
      <c r="A347" s="10"/>
      <c r="B347" s="10"/>
      <c r="C347" s="10"/>
      <c r="D347" s="10"/>
      <c r="E347" s="10"/>
      <c r="F347" s="10"/>
      <c r="G347" s="10"/>
      <c r="H347" s="10"/>
      <c r="I347" s="10"/>
    </row>
    <row r="348" spans="1:9" ht="14" x14ac:dyDescent="0.15">
      <c r="A348" s="10"/>
      <c r="B348" s="10"/>
      <c r="C348" s="10"/>
      <c r="D348" s="10"/>
      <c r="E348" s="10"/>
      <c r="F348" s="10"/>
      <c r="G348" s="10"/>
      <c r="H348" s="10"/>
      <c r="I348" s="10"/>
    </row>
    <row r="349" spans="1:9" ht="14" x14ac:dyDescent="0.15">
      <c r="A349" s="10"/>
      <c r="B349" s="10"/>
      <c r="C349" s="10"/>
      <c r="D349" s="10"/>
      <c r="E349" s="10"/>
      <c r="F349" s="10"/>
      <c r="G349" s="10"/>
      <c r="H349" s="10"/>
      <c r="I349" s="10"/>
    </row>
    <row r="350" spans="1:9" ht="14" x14ac:dyDescent="0.15">
      <c r="A350" s="10"/>
      <c r="B350" s="10"/>
      <c r="C350" s="10"/>
      <c r="D350" s="10"/>
      <c r="E350" s="10"/>
      <c r="F350" s="10"/>
      <c r="G350" s="10"/>
      <c r="H350" s="10"/>
      <c r="I350" s="10"/>
    </row>
    <row r="351" spans="1:9" ht="14" x14ac:dyDescent="0.15">
      <c r="A351" s="10"/>
      <c r="B351" s="10"/>
      <c r="C351" s="10"/>
      <c r="D351" s="10"/>
      <c r="E351" s="10"/>
      <c r="F351" s="10"/>
      <c r="G351" s="10"/>
      <c r="H351" s="10"/>
      <c r="I351" s="10"/>
    </row>
    <row r="352" spans="1:9" ht="14" x14ac:dyDescent="0.15">
      <c r="A352" s="10"/>
      <c r="B352" s="10"/>
      <c r="C352" s="10"/>
      <c r="D352" s="10"/>
      <c r="E352" s="10"/>
      <c r="F352" s="10"/>
      <c r="G352" s="10"/>
      <c r="H352" s="10"/>
      <c r="I352" s="10"/>
    </row>
    <row r="353" spans="1:9" ht="14" x14ac:dyDescent="0.15">
      <c r="A353" s="10"/>
      <c r="B353" s="10"/>
      <c r="C353" s="10"/>
      <c r="D353" s="10"/>
      <c r="E353" s="10"/>
      <c r="F353" s="10"/>
      <c r="G353" s="10"/>
      <c r="H353" s="10"/>
      <c r="I353" s="10"/>
    </row>
    <row r="354" spans="1:9" ht="14" x14ac:dyDescent="0.15">
      <c r="A354" s="10"/>
      <c r="B354" s="10"/>
      <c r="C354" s="10"/>
      <c r="D354" s="10"/>
      <c r="E354" s="10"/>
      <c r="F354" s="10"/>
      <c r="G354" s="10"/>
      <c r="H354" s="10"/>
      <c r="I354" s="10"/>
    </row>
    <row r="355" spans="1:9" ht="14" x14ac:dyDescent="0.15">
      <c r="A355" s="10"/>
      <c r="B355" s="10"/>
      <c r="C355" s="10"/>
      <c r="D355" s="10"/>
      <c r="E355" s="10"/>
      <c r="F355" s="10"/>
      <c r="G355" s="10"/>
      <c r="H355" s="10"/>
      <c r="I355" s="10"/>
    </row>
    <row r="356" spans="1:9" ht="14" x14ac:dyDescent="0.15">
      <c r="A356" s="10"/>
      <c r="B356" s="10"/>
      <c r="C356" s="10"/>
      <c r="D356" s="10"/>
      <c r="E356" s="10"/>
      <c r="F356" s="10"/>
      <c r="G356" s="10"/>
      <c r="H356" s="10"/>
      <c r="I356" s="10"/>
    </row>
    <row r="357" spans="1:9" ht="14" x14ac:dyDescent="0.15">
      <c r="A357" s="10"/>
      <c r="B357" s="10"/>
      <c r="C357" s="10"/>
      <c r="D357" s="10"/>
      <c r="E357" s="10"/>
      <c r="F357" s="10"/>
      <c r="G357" s="10"/>
      <c r="H357" s="10"/>
      <c r="I357" s="10"/>
    </row>
    <row r="358" spans="1:9" ht="14" x14ac:dyDescent="0.15">
      <c r="A358" s="10"/>
      <c r="B358" s="10"/>
      <c r="C358" s="10"/>
      <c r="D358" s="10"/>
      <c r="E358" s="10"/>
      <c r="F358" s="10"/>
      <c r="G358" s="10"/>
      <c r="H358" s="10"/>
      <c r="I358" s="10"/>
    </row>
    <row r="359" spans="1:9" ht="14" x14ac:dyDescent="0.15">
      <c r="A359" s="10"/>
      <c r="B359" s="10"/>
      <c r="C359" s="10"/>
      <c r="D359" s="10"/>
      <c r="E359" s="10"/>
      <c r="F359" s="10"/>
      <c r="G359" s="10"/>
      <c r="H359" s="10"/>
      <c r="I359" s="10"/>
    </row>
    <row r="360" spans="1:9" ht="14" x14ac:dyDescent="0.15">
      <c r="A360" s="10"/>
      <c r="B360" s="10"/>
      <c r="C360" s="10"/>
      <c r="D360" s="10"/>
      <c r="E360" s="10"/>
      <c r="F360" s="10"/>
      <c r="G360" s="10"/>
      <c r="H360" s="10"/>
      <c r="I360" s="10"/>
    </row>
    <row r="361" spans="1:9" ht="14" x14ac:dyDescent="0.15">
      <c r="A361" s="10"/>
      <c r="B361" s="10"/>
      <c r="C361" s="10"/>
      <c r="D361" s="10"/>
      <c r="E361" s="10"/>
      <c r="F361" s="10"/>
      <c r="G361" s="10"/>
      <c r="H361" s="10"/>
      <c r="I361" s="10"/>
    </row>
    <row r="362" spans="1:9" ht="14" x14ac:dyDescent="0.15">
      <c r="A362" s="10"/>
      <c r="B362" s="10"/>
      <c r="C362" s="10"/>
      <c r="D362" s="10"/>
      <c r="E362" s="10"/>
      <c r="F362" s="10"/>
      <c r="G362" s="10"/>
      <c r="H362" s="10"/>
      <c r="I362" s="10"/>
    </row>
    <row r="363" spans="1:9" ht="14" x14ac:dyDescent="0.15">
      <c r="A363" s="10"/>
      <c r="B363" s="10"/>
      <c r="C363" s="10"/>
      <c r="D363" s="10"/>
      <c r="E363" s="10"/>
      <c r="F363" s="10"/>
      <c r="G363" s="10"/>
      <c r="H363" s="10"/>
      <c r="I363" s="10"/>
    </row>
    <row r="364" spans="1:9" ht="14" x14ac:dyDescent="0.15">
      <c r="A364" s="10"/>
      <c r="B364" s="10"/>
      <c r="C364" s="10"/>
      <c r="D364" s="10"/>
      <c r="E364" s="10"/>
      <c r="F364" s="10"/>
      <c r="G364" s="10"/>
      <c r="H364" s="10"/>
      <c r="I364" s="10"/>
    </row>
    <row r="365" spans="1:9" ht="14" x14ac:dyDescent="0.15">
      <c r="A365" s="10"/>
      <c r="B365" s="10"/>
      <c r="C365" s="10"/>
      <c r="D365" s="10"/>
      <c r="E365" s="10"/>
      <c r="F365" s="10"/>
      <c r="G365" s="10"/>
      <c r="H365" s="10"/>
      <c r="I365" s="10"/>
    </row>
    <row r="366" spans="1:9" ht="14" x14ac:dyDescent="0.15">
      <c r="A366" s="10"/>
      <c r="B366" s="10"/>
      <c r="C366" s="10"/>
      <c r="D366" s="10"/>
      <c r="E366" s="10"/>
      <c r="F366" s="10"/>
      <c r="G366" s="10"/>
      <c r="H366" s="10"/>
      <c r="I366" s="10"/>
    </row>
    <row r="367" spans="1:9" ht="14" x14ac:dyDescent="0.15">
      <c r="A367" s="10"/>
      <c r="B367" s="10"/>
      <c r="C367" s="10"/>
      <c r="D367" s="10"/>
      <c r="E367" s="10"/>
      <c r="F367" s="10"/>
      <c r="G367" s="10"/>
      <c r="H367" s="10"/>
      <c r="I367" s="10"/>
    </row>
    <row r="368" spans="1:9" ht="14" x14ac:dyDescent="0.15">
      <c r="A368" s="10"/>
      <c r="B368" s="10"/>
      <c r="C368" s="10"/>
      <c r="D368" s="10"/>
      <c r="E368" s="10"/>
      <c r="F368" s="10"/>
      <c r="G368" s="10"/>
      <c r="H368" s="10"/>
      <c r="I368" s="10"/>
    </row>
    <row r="369" spans="1:9" ht="14" x14ac:dyDescent="0.15">
      <c r="A369" s="10"/>
      <c r="B369" s="10"/>
      <c r="C369" s="10"/>
      <c r="D369" s="10"/>
      <c r="E369" s="10"/>
      <c r="F369" s="10"/>
      <c r="G369" s="10"/>
      <c r="H369" s="10"/>
      <c r="I369" s="10"/>
    </row>
    <row r="370" spans="1:9" ht="14" x14ac:dyDescent="0.15">
      <c r="A370" s="10"/>
      <c r="B370" s="10"/>
      <c r="C370" s="10"/>
      <c r="D370" s="10"/>
      <c r="E370" s="10"/>
      <c r="F370" s="10"/>
      <c r="G370" s="10"/>
      <c r="H370" s="10"/>
      <c r="I370" s="10"/>
    </row>
    <row r="371" spans="1:9" ht="14" x14ac:dyDescent="0.15">
      <c r="A371" s="10"/>
      <c r="B371" s="10"/>
      <c r="C371" s="10"/>
      <c r="D371" s="10"/>
      <c r="E371" s="10"/>
      <c r="F371" s="10"/>
      <c r="G371" s="10"/>
      <c r="H371" s="10"/>
      <c r="I371" s="10"/>
    </row>
    <row r="372" spans="1:9" ht="14" x14ac:dyDescent="0.15">
      <c r="A372" s="10"/>
      <c r="B372" s="10"/>
      <c r="C372" s="10"/>
      <c r="D372" s="10"/>
      <c r="E372" s="10"/>
      <c r="F372" s="10"/>
      <c r="G372" s="10"/>
      <c r="H372" s="10"/>
      <c r="I372" s="10"/>
    </row>
    <row r="373" spans="1:9" ht="14" x14ac:dyDescent="0.15">
      <c r="A373" s="10"/>
      <c r="B373" s="10"/>
      <c r="C373" s="10"/>
      <c r="D373" s="10"/>
      <c r="E373" s="10"/>
      <c r="F373" s="10"/>
      <c r="G373" s="10"/>
      <c r="H373" s="10"/>
      <c r="I373" s="10"/>
    </row>
    <row r="374" spans="1:9" ht="14" x14ac:dyDescent="0.15">
      <c r="A374" s="10"/>
      <c r="B374" s="10"/>
      <c r="C374" s="10"/>
      <c r="D374" s="10"/>
      <c r="E374" s="10"/>
      <c r="F374" s="10"/>
      <c r="G374" s="10"/>
      <c r="H374" s="10"/>
      <c r="I374" s="10"/>
    </row>
    <row r="375" spans="1:9" ht="14" x14ac:dyDescent="0.15">
      <c r="A375" s="10"/>
      <c r="B375" s="10"/>
      <c r="C375" s="10"/>
      <c r="D375" s="10"/>
      <c r="E375" s="10"/>
      <c r="F375" s="10"/>
      <c r="G375" s="10"/>
      <c r="H375" s="10"/>
      <c r="I375" s="10"/>
    </row>
    <row r="376" spans="1:9" ht="14" x14ac:dyDescent="0.15">
      <c r="A376" s="10"/>
      <c r="B376" s="10"/>
      <c r="C376" s="10"/>
      <c r="D376" s="10"/>
      <c r="E376" s="10"/>
      <c r="F376" s="10"/>
      <c r="G376" s="10"/>
      <c r="H376" s="10"/>
      <c r="I376" s="10"/>
    </row>
    <row r="377" spans="1:9" ht="14" x14ac:dyDescent="0.15">
      <c r="A377" s="10"/>
      <c r="B377" s="10"/>
      <c r="C377" s="10"/>
      <c r="D377" s="10"/>
      <c r="E377" s="10"/>
      <c r="F377" s="10"/>
      <c r="G377" s="10"/>
      <c r="H377" s="10"/>
      <c r="I377" s="10"/>
    </row>
    <row r="378" spans="1:9" ht="14" x14ac:dyDescent="0.15">
      <c r="A378" s="10"/>
      <c r="B378" s="10"/>
      <c r="C378" s="10"/>
      <c r="D378" s="10"/>
      <c r="E378" s="10"/>
      <c r="F378" s="10"/>
      <c r="G378" s="10"/>
      <c r="H378" s="10"/>
      <c r="I378" s="10"/>
    </row>
    <row r="379" spans="1:9" ht="14" x14ac:dyDescent="0.15">
      <c r="A379" s="10"/>
      <c r="B379" s="10"/>
      <c r="C379" s="10"/>
      <c r="D379" s="10"/>
      <c r="E379" s="10"/>
      <c r="F379" s="10"/>
      <c r="G379" s="10"/>
      <c r="H379" s="10"/>
      <c r="I379" s="10"/>
    </row>
    <row r="380" spans="1:9" ht="14" x14ac:dyDescent="0.15">
      <c r="A380" s="10"/>
      <c r="B380" s="10"/>
      <c r="C380" s="10"/>
      <c r="D380" s="10"/>
      <c r="E380" s="10"/>
      <c r="F380" s="10"/>
      <c r="G380" s="10"/>
      <c r="H380" s="10"/>
      <c r="I380" s="10"/>
    </row>
    <row r="381" spans="1:9" ht="14" x14ac:dyDescent="0.15">
      <c r="A381" s="10"/>
      <c r="B381" s="10"/>
      <c r="C381" s="10"/>
      <c r="D381" s="10"/>
      <c r="E381" s="10"/>
      <c r="F381" s="10"/>
      <c r="G381" s="10"/>
      <c r="H381" s="10"/>
      <c r="I381" s="10"/>
    </row>
    <row r="382" spans="1:9" ht="14" x14ac:dyDescent="0.15">
      <c r="A382" s="10"/>
      <c r="B382" s="10"/>
      <c r="C382" s="10"/>
      <c r="D382" s="10"/>
      <c r="E382" s="10"/>
      <c r="F382" s="10"/>
      <c r="G382" s="10"/>
      <c r="H382" s="10"/>
      <c r="I382" s="10"/>
    </row>
    <row r="383" spans="1:9" ht="14" x14ac:dyDescent="0.15">
      <c r="A383" s="10"/>
      <c r="B383" s="10"/>
      <c r="C383" s="10"/>
      <c r="D383" s="10"/>
      <c r="E383" s="10"/>
      <c r="F383" s="10"/>
      <c r="G383" s="10"/>
      <c r="H383" s="10"/>
      <c r="I383" s="10"/>
    </row>
    <row r="384" spans="1:9" ht="14" x14ac:dyDescent="0.15">
      <c r="A384" s="10"/>
      <c r="B384" s="10"/>
      <c r="C384" s="10"/>
      <c r="D384" s="10"/>
      <c r="E384" s="10"/>
      <c r="F384" s="10"/>
      <c r="G384" s="10"/>
      <c r="H384" s="10"/>
      <c r="I384" s="10"/>
    </row>
    <row r="385" spans="1:9" ht="14" x14ac:dyDescent="0.15">
      <c r="A385" s="10"/>
      <c r="B385" s="10"/>
      <c r="C385" s="10"/>
      <c r="D385" s="10"/>
      <c r="E385" s="10"/>
      <c r="F385" s="10"/>
      <c r="G385" s="10"/>
      <c r="H385" s="10"/>
      <c r="I385" s="10"/>
    </row>
    <row r="386" spans="1:9" ht="14" x14ac:dyDescent="0.15">
      <c r="A386" s="10"/>
      <c r="B386" s="10"/>
      <c r="C386" s="10"/>
      <c r="D386" s="10"/>
      <c r="E386" s="10"/>
      <c r="F386" s="10"/>
      <c r="G386" s="10"/>
      <c r="H386" s="10"/>
      <c r="I386" s="10"/>
    </row>
    <row r="387" spans="1:9" ht="14" x14ac:dyDescent="0.15">
      <c r="A387" s="10"/>
      <c r="B387" s="10"/>
      <c r="C387" s="10"/>
      <c r="D387" s="10"/>
      <c r="E387" s="10"/>
      <c r="F387" s="10"/>
      <c r="G387" s="10"/>
      <c r="H387" s="10"/>
      <c r="I387" s="10"/>
    </row>
    <row r="388" spans="1:9" ht="14" x14ac:dyDescent="0.15">
      <c r="A388" s="10"/>
      <c r="B388" s="10"/>
      <c r="C388" s="10"/>
      <c r="D388" s="10"/>
      <c r="E388" s="10"/>
      <c r="F388" s="10"/>
      <c r="G388" s="10"/>
      <c r="H388" s="10"/>
      <c r="I388" s="10"/>
    </row>
    <row r="389" spans="1:9" ht="14" x14ac:dyDescent="0.15">
      <c r="A389" s="10"/>
      <c r="B389" s="10"/>
      <c r="C389" s="10"/>
      <c r="D389" s="10"/>
      <c r="E389" s="10"/>
      <c r="F389" s="10"/>
      <c r="G389" s="10"/>
      <c r="H389" s="10"/>
      <c r="I389" s="10"/>
    </row>
    <row r="390" spans="1:9" ht="14" x14ac:dyDescent="0.15">
      <c r="A390" s="10"/>
      <c r="B390" s="10"/>
      <c r="C390" s="10"/>
      <c r="D390" s="10"/>
      <c r="E390" s="10"/>
      <c r="F390" s="10"/>
      <c r="G390" s="10"/>
      <c r="H390" s="10"/>
      <c r="I390" s="10"/>
    </row>
    <row r="391" spans="1:9" ht="14" x14ac:dyDescent="0.15">
      <c r="A391" s="10"/>
      <c r="B391" s="10"/>
      <c r="C391" s="10"/>
      <c r="D391" s="10"/>
      <c r="E391" s="10"/>
      <c r="F391" s="10"/>
      <c r="G391" s="10"/>
      <c r="H391" s="10"/>
      <c r="I391" s="10"/>
    </row>
    <row r="392" spans="1:9" ht="14" x14ac:dyDescent="0.15">
      <c r="A392" s="10"/>
      <c r="B392" s="10"/>
      <c r="C392" s="10"/>
      <c r="D392" s="10"/>
      <c r="E392" s="10"/>
      <c r="F392" s="10"/>
      <c r="G392" s="10"/>
      <c r="H392" s="10"/>
      <c r="I392" s="10"/>
    </row>
    <row r="393" spans="1:9" ht="14" x14ac:dyDescent="0.15">
      <c r="A393" s="10"/>
      <c r="B393" s="10"/>
      <c r="C393" s="10"/>
      <c r="D393" s="10"/>
      <c r="E393" s="10"/>
      <c r="F393" s="10"/>
      <c r="G393" s="10"/>
      <c r="H393" s="10"/>
      <c r="I393" s="10"/>
    </row>
    <row r="394" spans="1:9" ht="14" x14ac:dyDescent="0.15">
      <c r="A394" s="10"/>
      <c r="B394" s="10"/>
      <c r="C394" s="10"/>
      <c r="D394" s="10"/>
      <c r="E394" s="10"/>
      <c r="F394" s="10"/>
      <c r="G394" s="10"/>
      <c r="H394" s="10"/>
      <c r="I394" s="10"/>
    </row>
    <row r="395" spans="1:9" ht="14" x14ac:dyDescent="0.15">
      <c r="A395" s="10"/>
      <c r="B395" s="10"/>
      <c r="C395" s="10"/>
      <c r="D395" s="10"/>
      <c r="E395" s="10"/>
      <c r="F395" s="10"/>
      <c r="G395" s="10"/>
      <c r="H395" s="10"/>
      <c r="I395" s="10"/>
    </row>
    <row r="396" spans="1:9" ht="14" x14ac:dyDescent="0.15">
      <c r="A396" s="10"/>
      <c r="B396" s="10"/>
      <c r="C396" s="10"/>
      <c r="D396" s="10"/>
      <c r="E396" s="10"/>
      <c r="F396" s="10"/>
      <c r="G396" s="10"/>
      <c r="H396" s="10"/>
      <c r="I396" s="10"/>
    </row>
    <row r="397" spans="1:9" ht="14" x14ac:dyDescent="0.15">
      <c r="A397" s="10"/>
      <c r="B397" s="10"/>
      <c r="C397" s="10"/>
      <c r="D397" s="10"/>
      <c r="E397" s="10"/>
      <c r="F397" s="10"/>
      <c r="G397" s="10"/>
      <c r="H397" s="10"/>
      <c r="I397" s="10"/>
    </row>
    <row r="398" spans="1:9" ht="14" x14ac:dyDescent="0.15">
      <c r="A398" s="10"/>
      <c r="B398" s="10"/>
      <c r="C398" s="10"/>
      <c r="D398" s="10"/>
      <c r="E398" s="10"/>
      <c r="F398" s="10"/>
      <c r="G398" s="10"/>
      <c r="H398" s="10"/>
      <c r="I398" s="10"/>
    </row>
    <row r="399" spans="1:9" ht="14" x14ac:dyDescent="0.15">
      <c r="A399" s="10"/>
      <c r="B399" s="10"/>
      <c r="C399" s="10"/>
      <c r="D399" s="10"/>
      <c r="E399" s="10"/>
      <c r="F399" s="10"/>
      <c r="G399" s="10"/>
      <c r="H399" s="10"/>
      <c r="I399" s="10"/>
    </row>
    <row r="400" spans="1:9" ht="14" x14ac:dyDescent="0.15">
      <c r="A400" s="10"/>
      <c r="B400" s="10"/>
      <c r="C400" s="10"/>
      <c r="D400" s="10"/>
      <c r="E400" s="10"/>
      <c r="F400" s="10"/>
      <c r="G400" s="10"/>
      <c r="H400" s="10"/>
      <c r="I400" s="10"/>
    </row>
    <row r="401" spans="1:9" ht="14" x14ac:dyDescent="0.15">
      <c r="A401" s="10"/>
      <c r="B401" s="10"/>
      <c r="C401" s="10"/>
      <c r="D401" s="10"/>
      <c r="E401" s="10"/>
      <c r="F401" s="10"/>
      <c r="G401" s="10"/>
      <c r="H401" s="10"/>
      <c r="I401" s="10"/>
    </row>
    <row r="402" spans="1:9" ht="14" x14ac:dyDescent="0.15">
      <c r="A402" s="10"/>
      <c r="B402" s="10"/>
      <c r="C402" s="10"/>
      <c r="D402" s="10"/>
      <c r="E402" s="10"/>
      <c r="F402" s="10"/>
      <c r="G402" s="10"/>
      <c r="H402" s="10"/>
      <c r="I402" s="10"/>
    </row>
    <row r="403" spans="1:9" ht="14" x14ac:dyDescent="0.15">
      <c r="A403" s="10"/>
      <c r="B403" s="10"/>
      <c r="C403" s="10"/>
      <c r="D403" s="10"/>
      <c r="E403" s="10"/>
      <c r="F403" s="10"/>
      <c r="G403" s="10"/>
      <c r="H403" s="10"/>
      <c r="I403" s="10"/>
    </row>
    <row r="404" spans="1:9" ht="14" x14ac:dyDescent="0.15">
      <c r="A404" s="10"/>
      <c r="B404" s="10"/>
      <c r="C404" s="10"/>
      <c r="D404" s="10"/>
      <c r="E404" s="10"/>
      <c r="F404" s="10"/>
      <c r="G404" s="10"/>
      <c r="H404" s="10"/>
      <c r="I404" s="10"/>
    </row>
    <row r="405" spans="1:9" ht="14" x14ac:dyDescent="0.15">
      <c r="A405" s="10"/>
      <c r="B405" s="10"/>
      <c r="C405" s="10"/>
      <c r="D405" s="10"/>
      <c r="E405" s="10"/>
      <c r="F405" s="10"/>
      <c r="G405" s="10"/>
      <c r="H405" s="10"/>
      <c r="I405" s="10"/>
    </row>
    <row r="406" spans="1:9" ht="14" x14ac:dyDescent="0.15">
      <c r="A406" s="10"/>
      <c r="B406" s="10"/>
      <c r="C406" s="10"/>
      <c r="D406" s="10"/>
      <c r="E406" s="10"/>
      <c r="F406" s="10"/>
      <c r="G406" s="10"/>
      <c r="H406" s="10"/>
      <c r="I406" s="10"/>
    </row>
    <row r="407" spans="1:9" ht="14" x14ac:dyDescent="0.15">
      <c r="A407" s="10"/>
      <c r="B407" s="10"/>
      <c r="C407" s="10"/>
      <c r="D407" s="10"/>
      <c r="E407" s="10"/>
      <c r="F407" s="10"/>
      <c r="G407" s="10"/>
      <c r="H407" s="10"/>
      <c r="I407" s="10"/>
    </row>
    <row r="408" spans="1:9" ht="14" x14ac:dyDescent="0.15">
      <c r="A408" s="10"/>
      <c r="B408" s="10"/>
      <c r="C408" s="10"/>
      <c r="D408" s="10"/>
      <c r="E408" s="10"/>
      <c r="F408" s="10"/>
      <c r="G408" s="10"/>
      <c r="H408" s="10"/>
      <c r="I408" s="10"/>
    </row>
    <row r="409" spans="1:9" ht="14" x14ac:dyDescent="0.15">
      <c r="A409" s="10"/>
      <c r="B409" s="10"/>
      <c r="C409" s="10"/>
      <c r="D409" s="10"/>
      <c r="E409" s="10"/>
      <c r="F409" s="10"/>
      <c r="G409" s="10"/>
      <c r="H409" s="10"/>
      <c r="I409" s="10"/>
    </row>
    <row r="410" spans="1:9" ht="14" x14ac:dyDescent="0.15">
      <c r="A410" s="10"/>
      <c r="B410" s="10"/>
      <c r="C410" s="10"/>
      <c r="D410" s="10"/>
      <c r="E410" s="10"/>
      <c r="F410" s="10"/>
      <c r="G410" s="10"/>
      <c r="H410" s="10"/>
      <c r="I410" s="10"/>
    </row>
    <row r="411" spans="1:9" ht="14" x14ac:dyDescent="0.15">
      <c r="A411" s="10"/>
      <c r="B411" s="10"/>
      <c r="C411" s="10"/>
      <c r="D411" s="10"/>
      <c r="E411" s="10"/>
      <c r="F411" s="10"/>
      <c r="G411" s="10"/>
      <c r="H411" s="10"/>
      <c r="I411" s="10"/>
    </row>
    <row r="412" spans="1:9" ht="14" x14ac:dyDescent="0.15">
      <c r="A412" s="10"/>
      <c r="B412" s="10"/>
      <c r="C412" s="10"/>
      <c r="D412" s="10"/>
      <c r="E412" s="10"/>
      <c r="F412" s="10"/>
      <c r="G412" s="10"/>
      <c r="H412" s="10"/>
      <c r="I412" s="10"/>
    </row>
    <row r="413" spans="1:9" ht="14" x14ac:dyDescent="0.15">
      <c r="A413" s="10"/>
      <c r="B413" s="10"/>
      <c r="C413" s="10"/>
      <c r="D413" s="10"/>
      <c r="E413" s="10"/>
      <c r="F413" s="10"/>
      <c r="G413" s="10"/>
      <c r="H413" s="10"/>
      <c r="I413" s="10"/>
    </row>
    <row r="414" spans="1:9" ht="14" x14ac:dyDescent="0.15">
      <c r="A414" s="10"/>
      <c r="B414" s="10"/>
      <c r="C414" s="10"/>
      <c r="D414" s="10"/>
      <c r="E414" s="10"/>
      <c r="F414" s="10"/>
      <c r="G414" s="10"/>
      <c r="H414" s="10"/>
      <c r="I414" s="10"/>
    </row>
    <row r="415" spans="1:9" ht="14" x14ac:dyDescent="0.15">
      <c r="A415" s="10"/>
      <c r="B415" s="10"/>
      <c r="C415" s="10"/>
      <c r="D415" s="10"/>
      <c r="E415" s="10"/>
      <c r="F415" s="10"/>
      <c r="G415" s="10"/>
      <c r="H415" s="10"/>
      <c r="I415" s="10"/>
    </row>
    <row r="416" spans="1:9" ht="14" x14ac:dyDescent="0.15">
      <c r="A416" s="10"/>
      <c r="B416" s="10"/>
      <c r="C416" s="10"/>
      <c r="D416" s="10"/>
      <c r="E416" s="10"/>
      <c r="F416" s="10"/>
      <c r="G416" s="10"/>
      <c r="H416" s="10"/>
      <c r="I416" s="10"/>
    </row>
    <row r="417" spans="1:9" ht="14" x14ac:dyDescent="0.15">
      <c r="A417" s="10"/>
      <c r="B417" s="10"/>
      <c r="C417" s="10"/>
      <c r="D417" s="10"/>
      <c r="E417" s="10"/>
      <c r="F417" s="10"/>
      <c r="G417" s="10"/>
      <c r="H417" s="10"/>
      <c r="I417" s="10"/>
    </row>
    <row r="418" spans="1:9" ht="14" x14ac:dyDescent="0.15">
      <c r="A418" s="10"/>
      <c r="B418" s="10"/>
      <c r="C418" s="10"/>
      <c r="D418" s="10"/>
      <c r="E418" s="10"/>
      <c r="F418" s="10"/>
      <c r="G418" s="10"/>
      <c r="H418" s="10"/>
      <c r="I418" s="10"/>
    </row>
    <row r="419" spans="1:9" ht="14" x14ac:dyDescent="0.15">
      <c r="A419" s="10"/>
      <c r="B419" s="10"/>
      <c r="C419" s="10"/>
      <c r="D419" s="10"/>
      <c r="E419" s="10"/>
      <c r="F419" s="10"/>
      <c r="G419" s="10"/>
      <c r="H419" s="10"/>
      <c r="I419" s="10"/>
    </row>
    <row r="420" spans="1:9" ht="14" x14ac:dyDescent="0.15">
      <c r="A420" s="10"/>
      <c r="B420" s="10"/>
      <c r="C420" s="10"/>
      <c r="D420" s="10"/>
      <c r="E420" s="10"/>
      <c r="F420" s="10"/>
      <c r="G420" s="10"/>
      <c r="H420" s="10"/>
      <c r="I420" s="10"/>
    </row>
  </sheetData>
  <mergeCells count="31">
    <mergeCell ref="G74:H74"/>
    <mergeCell ref="B22:C22"/>
    <mergeCell ref="B33:B35"/>
    <mergeCell ref="B52:B54"/>
    <mergeCell ref="B55:B57"/>
    <mergeCell ref="B48:C48"/>
    <mergeCell ref="B64:C64"/>
    <mergeCell ref="B39:B41"/>
    <mergeCell ref="B70:C70"/>
    <mergeCell ref="B49:B51"/>
    <mergeCell ref="B58:B60"/>
    <mergeCell ref="B27:B29"/>
    <mergeCell ref="B72:C72"/>
    <mergeCell ref="B69:C69"/>
    <mergeCell ref="B30:B32"/>
    <mergeCell ref="D2:H2"/>
    <mergeCell ref="B71:C71"/>
    <mergeCell ref="B66:C66"/>
    <mergeCell ref="B26:C26"/>
    <mergeCell ref="B14:B16"/>
    <mergeCell ref="B20:C20"/>
    <mergeCell ref="B36:B38"/>
    <mergeCell ref="B4:C4"/>
    <mergeCell ref="B68:C68"/>
    <mergeCell ref="B5:B7"/>
    <mergeCell ref="B8:B10"/>
    <mergeCell ref="B11:B13"/>
    <mergeCell ref="B17:B19"/>
    <mergeCell ref="B67:C67"/>
    <mergeCell ref="B42:C42"/>
    <mergeCell ref="B61:B63"/>
  </mergeCells>
  <phoneticPr fontId="2" type="noConversion"/>
  <hyperlinks>
    <hyperlink ref="G74:H74" r:id="rId1" display="©   www.economia-excel.com"/>
  </hyperlinks>
  <pageMargins left="0.75" right="0.75" top="1" bottom="1" header="0" footer="0"/>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8"/>
  </sheetPr>
  <dimension ref="A1:I36"/>
  <sheetViews>
    <sheetView showRowColHeaders="0" showZeros="0" topLeftCell="A10" workbookViewId="0">
      <selection activeCell="C32" sqref="C32"/>
    </sheetView>
  </sheetViews>
  <sheetFormatPr baseColWidth="10" defaultRowHeight="13" x14ac:dyDescent="0.15"/>
  <cols>
    <col min="1" max="1" width="3.6640625" style="12" customWidth="1"/>
    <col min="2" max="2" width="27.1640625" style="12" customWidth="1"/>
    <col min="3" max="3" width="16.83203125" style="68" customWidth="1"/>
    <col min="4" max="4" width="2.83203125" style="12" customWidth="1"/>
    <col min="5" max="9" width="12.6640625" style="12" customWidth="1"/>
    <col min="10" max="16384" width="10.83203125" style="12"/>
  </cols>
  <sheetData>
    <row r="1" spans="1:9" ht="10" customHeight="1" x14ac:dyDescent="0.15"/>
    <row r="2" spans="1:9" ht="23" customHeight="1" x14ac:dyDescent="0.25">
      <c r="A2" s="62" t="s">
        <v>90</v>
      </c>
      <c r="C2" s="287" t="str">
        <f>INFO!D2</f>
        <v>EMPRESA EJEMPLO SL</v>
      </c>
      <c r="D2" s="358"/>
      <c r="E2" s="358"/>
      <c r="F2" s="358"/>
      <c r="G2" s="358"/>
      <c r="H2" s="358"/>
      <c r="I2" s="359"/>
    </row>
    <row r="3" spans="1:9" ht="10" customHeight="1" x14ac:dyDescent="0.15">
      <c r="C3" s="70"/>
      <c r="D3" s="67"/>
    </row>
    <row r="4" spans="1:9" x14ac:dyDescent="0.15">
      <c r="E4" s="355" t="s">
        <v>172</v>
      </c>
      <c r="F4" s="356"/>
      <c r="G4" s="356"/>
      <c r="H4" s="356"/>
      <c r="I4" s="357"/>
    </row>
    <row r="5" spans="1:9" ht="14" x14ac:dyDescent="0.15">
      <c r="B5" s="217" t="s">
        <v>113</v>
      </c>
      <c r="C5" s="95" t="s">
        <v>87</v>
      </c>
      <c r="D5" s="96"/>
      <c r="E5" s="100" t="s">
        <v>1</v>
      </c>
      <c r="F5" s="101" t="s">
        <v>2</v>
      </c>
      <c r="G5" s="101" t="s">
        <v>3</v>
      </c>
      <c r="H5" s="101" t="s">
        <v>4</v>
      </c>
      <c r="I5" s="101" t="s">
        <v>5</v>
      </c>
    </row>
    <row r="6" spans="1:9" x14ac:dyDescent="0.15">
      <c r="B6" s="64" t="s">
        <v>121</v>
      </c>
      <c r="C6" s="193">
        <v>1000</v>
      </c>
      <c r="D6" s="97"/>
      <c r="E6" s="77">
        <f>C6*12*C8</f>
        <v>12000</v>
      </c>
      <c r="F6" s="77">
        <f>$C$6*12*(1+$C$7)^2*C9</f>
        <v>12484.8</v>
      </c>
      <c r="G6" s="77">
        <f>$C$6*12*(1+$C$7)^3*C10</f>
        <v>12734.495999999999</v>
      </c>
      <c r="H6" s="77">
        <f>$C$6*12*(1+$C$7)^4*C11</f>
        <v>12989.18592</v>
      </c>
      <c r="I6" s="77">
        <f>$C$6*12*(1+$C$7)^5*C12</f>
        <v>26497.9392768</v>
      </c>
    </row>
    <row r="7" spans="1:9" x14ac:dyDescent="0.15">
      <c r="B7" s="64" t="s">
        <v>25</v>
      </c>
      <c r="C7" s="194">
        <v>0.02</v>
      </c>
      <c r="D7" s="97"/>
      <c r="E7" s="102"/>
      <c r="F7" s="103"/>
      <c r="G7" s="103"/>
      <c r="H7" s="103"/>
      <c r="I7" s="103"/>
    </row>
    <row r="8" spans="1:9" x14ac:dyDescent="0.15">
      <c r="B8" s="64" t="s">
        <v>106</v>
      </c>
      <c r="C8" s="195">
        <v>1</v>
      </c>
      <c r="D8" s="97"/>
      <c r="E8" s="103"/>
      <c r="F8" s="103"/>
      <c r="G8" s="103"/>
      <c r="H8" s="103"/>
      <c r="I8" s="103"/>
    </row>
    <row r="9" spans="1:9" x14ac:dyDescent="0.15">
      <c r="B9" s="64" t="s">
        <v>107</v>
      </c>
      <c r="C9" s="195">
        <v>1</v>
      </c>
      <c r="E9" s="103"/>
      <c r="F9" s="103"/>
      <c r="G9" s="103"/>
      <c r="H9" s="103"/>
      <c r="I9" s="103"/>
    </row>
    <row r="10" spans="1:9" x14ac:dyDescent="0.15">
      <c r="B10" s="64" t="s">
        <v>108</v>
      </c>
      <c r="C10" s="195">
        <v>1</v>
      </c>
      <c r="E10" s="103"/>
      <c r="F10" s="103"/>
      <c r="G10" s="103"/>
      <c r="H10" s="103"/>
      <c r="I10" s="103"/>
    </row>
    <row r="11" spans="1:9" x14ac:dyDescent="0.15">
      <c r="B11" s="64" t="s">
        <v>109</v>
      </c>
      <c r="C11" s="195">
        <v>1</v>
      </c>
      <c r="E11" s="103"/>
      <c r="F11" s="103"/>
      <c r="G11" s="103"/>
      <c r="H11" s="103"/>
      <c r="I11" s="103"/>
    </row>
    <row r="12" spans="1:9" x14ac:dyDescent="0.15">
      <c r="B12" s="64" t="s">
        <v>110</v>
      </c>
      <c r="C12" s="195">
        <v>2</v>
      </c>
      <c r="E12" s="78"/>
      <c r="F12" s="78"/>
      <c r="G12" s="78"/>
      <c r="H12" s="78"/>
      <c r="I12" s="78"/>
    </row>
    <row r="13" spans="1:9" x14ac:dyDescent="0.15">
      <c r="B13" s="64" t="s">
        <v>111</v>
      </c>
      <c r="C13" s="196"/>
      <c r="D13" s="97"/>
      <c r="E13" s="77">
        <f>E6*$C$13</f>
        <v>0</v>
      </c>
      <c r="F13" s="77">
        <f>F6*$C$13</f>
        <v>0</v>
      </c>
      <c r="G13" s="77">
        <f>G6*$C$13</f>
        <v>0</v>
      </c>
      <c r="H13" s="77">
        <f>H6*$C$13</f>
        <v>0</v>
      </c>
      <c r="I13" s="77">
        <f>I6*$C$13</f>
        <v>0</v>
      </c>
    </row>
    <row r="14" spans="1:9" x14ac:dyDescent="0.15">
      <c r="B14" s="81" t="s">
        <v>112</v>
      </c>
      <c r="E14" s="76">
        <f>E6+E13</f>
        <v>12000</v>
      </c>
      <c r="F14" s="76">
        <f>F6+F13</f>
        <v>12484.8</v>
      </c>
      <c r="G14" s="76">
        <f>G6+G13</f>
        <v>12734.495999999999</v>
      </c>
      <c r="H14" s="76">
        <f>H6+H13</f>
        <v>12989.18592</v>
      </c>
      <c r="I14" s="76">
        <f>I6+I13</f>
        <v>26497.9392768</v>
      </c>
    </row>
    <row r="15" spans="1:9" x14ac:dyDescent="0.15">
      <c r="E15" s="105"/>
      <c r="F15" s="105"/>
      <c r="G15" s="105"/>
      <c r="H15" s="105"/>
      <c r="I15" s="105"/>
    </row>
    <row r="16" spans="1:9" x14ac:dyDescent="0.15">
      <c r="E16" s="78"/>
      <c r="F16" s="78"/>
      <c r="G16" s="78"/>
      <c r="H16" s="78"/>
      <c r="I16" s="78"/>
    </row>
    <row r="17" spans="2:9" ht="14" x14ac:dyDescent="0.15">
      <c r="B17" s="217" t="s">
        <v>115</v>
      </c>
      <c r="E17" s="106"/>
      <c r="F17" s="106"/>
      <c r="G17" s="106"/>
      <c r="H17" s="106"/>
      <c r="I17" s="106"/>
    </row>
    <row r="18" spans="2:9" x14ac:dyDescent="0.15">
      <c r="B18" s="64" t="s">
        <v>116</v>
      </c>
      <c r="C18" s="193">
        <v>500</v>
      </c>
      <c r="D18" s="70"/>
      <c r="E18" s="76">
        <f>C18*12</f>
        <v>6000</v>
      </c>
      <c r="F18" s="76">
        <f>E18*(1+$C$19)</f>
        <v>6120</v>
      </c>
      <c r="G18" s="76">
        <f>F18*(1+$C$19)</f>
        <v>6242.4000000000005</v>
      </c>
      <c r="H18" s="76">
        <f>G18*(1+$C$19)</f>
        <v>6367.2480000000005</v>
      </c>
      <c r="I18" s="76">
        <f>H18*(1+$C$19)</f>
        <v>6494.5929600000009</v>
      </c>
    </row>
    <row r="19" spans="2:9" x14ac:dyDescent="0.15">
      <c r="B19" s="64" t="s">
        <v>154</v>
      </c>
      <c r="C19" s="196">
        <v>0.02</v>
      </c>
      <c r="D19" s="97"/>
      <c r="E19" s="102"/>
      <c r="F19" s="103"/>
      <c r="G19" s="103"/>
      <c r="H19" s="103"/>
      <c r="I19" s="103"/>
    </row>
    <row r="20" spans="2:9" x14ac:dyDescent="0.15">
      <c r="B20" s="66"/>
      <c r="C20" s="104"/>
      <c r="D20" s="97"/>
      <c r="E20" s="102"/>
      <c r="F20" s="103"/>
      <c r="G20" s="103"/>
      <c r="H20" s="103"/>
      <c r="I20" s="103"/>
    </row>
    <row r="21" spans="2:9" x14ac:dyDescent="0.15">
      <c r="C21" s="12"/>
      <c r="D21" s="97"/>
      <c r="E21" s="102"/>
      <c r="F21" s="103"/>
      <c r="G21" s="103"/>
      <c r="H21" s="103"/>
      <c r="I21" s="103"/>
    </row>
    <row r="22" spans="2:9" ht="14" x14ac:dyDescent="0.15">
      <c r="B22" s="217" t="s">
        <v>114</v>
      </c>
      <c r="C22" s="12"/>
      <c r="D22" s="98"/>
      <c r="E22" s="78"/>
      <c r="F22" s="103"/>
      <c r="G22" s="103"/>
      <c r="H22" s="103"/>
      <c r="I22" s="103"/>
    </row>
    <row r="23" spans="2:9" x14ac:dyDescent="0.15">
      <c r="B23" s="200" t="s">
        <v>28</v>
      </c>
      <c r="C23" s="197">
        <v>200</v>
      </c>
      <c r="D23" s="67"/>
      <c r="E23" s="77">
        <f>C23*12</f>
        <v>2400</v>
      </c>
      <c r="F23" s="77">
        <f t="shared" ref="F23:I30" si="0">E23*(1+$C$31)</f>
        <v>2435.9999999999995</v>
      </c>
      <c r="G23" s="77">
        <f t="shared" si="0"/>
        <v>2472.5399999999995</v>
      </c>
      <c r="H23" s="77">
        <f t="shared" si="0"/>
        <v>2509.6280999999994</v>
      </c>
      <c r="I23" s="77">
        <f t="shared" si="0"/>
        <v>2547.2725214999991</v>
      </c>
    </row>
    <row r="24" spans="2:9" x14ac:dyDescent="0.15">
      <c r="B24" s="201" t="s">
        <v>29</v>
      </c>
      <c r="C24" s="198">
        <v>100</v>
      </c>
      <c r="D24" s="67"/>
      <c r="E24" s="77">
        <f t="shared" ref="E24:E30" si="1">C24*12</f>
        <v>1200</v>
      </c>
      <c r="F24" s="77">
        <f t="shared" si="0"/>
        <v>1217.9999999999998</v>
      </c>
      <c r="G24" s="77">
        <f t="shared" si="0"/>
        <v>1236.2699999999998</v>
      </c>
      <c r="H24" s="77">
        <f t="shared" si="0"/>
        <v>1254.8140499999997</v>
      </c>
      <c r="I24" s="77">
        <f t="shared" si="0"/>
        <v>1273.6362607499996</v>
      </c>
    </row>
    <row r="25" spans="2:9" x14ac:dyDescent="0.15">
      <c r="B25" s="201" t="s">
        <v>30</v>
      </c>
      <c r="C25" s="198">
        <v>50</v>
      </c>
      <c r="D25" s="67"/>
      <c r="E25" s="77">
        <f t="shared" si="1"/>
        <v>600</v>
      </c>
      <c r="F25" s="77">
        <f t="shared" si="0"/>
        <v>608.99999999999989</v>
      </c>
      <c r="G25" s="77">
        <f t="shared" si="0"/>
        <v>618.13499999999988</v>
      </c>
      <c r="H25" s="77">
        <f t="shared" si="0"/>
        <v>627.40702499999986</v>
      </c>
      <c r="I25" s="77">
        <f t="shared" si="0"/>
        <v>636.81813037499978</v>
      </c>
    </row>
    <row r="26" spans="2:9" x14ac:dyDescent="0.15">
      <c r="B26" s="201" t="s">
        <v>31</v>
      </c>
      <c r="C26" s="198">
        <v>100</v>
      </c>
      <c r="D26" s="67"/>
      <c r="E26" s="77">
        <f t="shared" si="1"/>
        <v>1200</v>
      </c>
      <c r="F26" s="77">
        <f t="shared" si="0"/>
        <v>1217.9999999999998</v>
      </c>
      <c r="G26" s="77">
        <f t="shared" si="0"/>
        <v>1236.2699999999998</v>
      </c>
      <c r="H26" s="77">
        <f t="shared" si="0"/>
        <v>1254.8140499999997</v>
      </c>
      <c r="I26" s="77">
        <f t="shared" si="0"/>
        <v>1273.6362607499996</v>
      </c>
    </row>
    <row r="27" spans="2:9" x14ac:dyDescent="0.15">
      <c r="B27" s="201" t="s">
        <v>32</v>
      </c>
      <c r="C27" s="198">
        <v>50</v>
      </c>
      <c r="D27" s="67"/>
      <c r="E27" s="77">
        <f t="shared" si="1"/>
        <v>600</v>
      </c>
      <c r="F27" s="77">
        <f t="shared" si="0"/>
        <v>608.99999999999989</v>
      </c>
      <c r="G27" s="77">
        <f t="shared" si="0"/>
        <v>618.13499999999988</v>
      </c>
      <c r="H27" s="77">
        <f t="shared" si="0"/>
        <v>627.40702499999986</v>
      </c>
      <c r="I27" s="77">
        <f t="shared" si="0"/>
        <v>636.81813037499978</v>
      </c>
    </row>
    <row r="28" spans="2:9" x14ac:dyDescent="0.15">
      <c r="B28" s="201" t="s">
        <v>11</v>
      </c>
      <c r="C28" s="198">
        <v>100</v>
      </c>
      <c r="D28" s="67"/>
      <c r="E28" s="77">
        <f t="shared" si="1"/>
        <v>1200</v>
      </c>
      <c r="F28" s="77">
        <f t="shared" si="0"/>
        <v>1217.9999999999998</v>
      </c>
      <c r="G28" s="77">
        <f t="shared" si="0"/>
        <v>1236.2699999999998</v>
      </c>
      <c r="H28" s="77">
        <f t="shared" si="0"/>
        <v>1254.8140499999997</v>
      </c>
      <c r="I28" s="77">
        <f t="shared" si="0"/>
        <v>1273.6362607499996</v>
      </c>
    </row>
    <row r="29" spans="2:9" x14ac:dyDescent="0.15">
      <c r="B29" s="201"/>
      <c r="C29" s="198"/>
      <c r="D29" s="67"/>
      <c r="E29" s="77">
        <f t="shared" si="1"/>
        <v>0</v>
      </c>
      <c r="F29" s="77">
        <f t="shared" si="0"/>
        <v>0</v>
      </c>
      <c r="G29" s="77">
        <f t="shared" si="0"/>
        <v>0</v>
      </c>
      <c r="H29" s="77">
        <f t="shared" si="0"/>
        <v>0</v>
      </c>
      <c r="I29" s="77">
        <f t="shared" si="0"/>
        <v>0</v>
      </c>
    </row>
    <row r="30" spans="2:9" x14ac:dyDescent="0.15">
      <c r="B30" s="202"/>
      <c r="C30" s="198"/>
      <c r="D30" s="67"/>
      <c r="E30" s="77">
        <f t="shared" si="1"/>
        <v>0</v>
      </c>
      <c r="F30" s="77">
        <f t="shared" si="0"/>
        <v>0</v>
      </c>
      <c r="G30" s="77">
        <f t="shared" si="0"/>
        <v>0</v>
      </c>
      <c r="H30" s="77">
        <f t="shared" si="0"/>
        <v>0</v>
      </c>
      <c r="I30" s="77">
        <f t="shared" si="0"/>
        <v>0</v>
      </c>
    </row>
    <row r="31" spans="2:9" x14ac:dyDescent="0.15">
      <c r="B31" s="67" t="s">
        <v>155</v>
      </c>
      <c r="C31" s="199">
        <v>1.4999999999999999E-2</v>
      </c>
      <c r="D31" s="67"/>
      <c r="E31" s="103"/>
      <c r="F31" s="103"/>
      <c r="G31" s="103"/>
      <c r="H31" s="103"/>
      <c r="I31" s="103"/>
    </row>
    <row r="32" spans="2:9" x14ac:dyDescent="0.15">
      <c r="B32" s="67" t="s">
        <v>33</v>
      </c>
      <c r="E32" s="76">
        <f>SUM(E23:E30)</f>
        <v>7200</v>
      </c>
      <c r="F32" s="76">
        <f>SUM(F23:F30)</f>
        <v>7307.9999999999991</v>
      </c>
      <c r="G32" s="76">
        <f>SUM(G23:G30)</f>
        <v>7417.619999999999</v>
      </c>
      <c r="H32" s="76">
        <f>SUM(H23:H30)</f>
        <v>7528.8842999999979</v>
      </c>
      <c r="I32" s="76">
        <f>SUM(I23:I30)</f>
        <v>7641.8175644999974</v>
      </c>
    </row>
    <row r="33" spans="1:9" ht="8.25" customHeight="1" x14ac:dyDescent="0.15">
      <c r="A33" s="99"/>
      <c r="E33" s="103"/>
      <c r="F33" s="103"/>
      <c r="G33" s="103"/>
      <c r="H33" s="103"/>
      <c r="I33" s="103"/>
    </row>
    <row r="34" spans="1:9" x14ac:dyDescent="0.15">
      <c r="B34" s="67" t="s">
        <v>34</v>
      </c>
      <c r="E34" s="76">
        <f>E6+E13+E18+E32</f>
        <v>25200</v>
      </c>
      <c r="F34" s="76">
        <f>F6+F13+F18+F32</f>
        <v>25912.799999999999</v>
      </c>
      <c r="G34" s="76">
        <f>G6+G13+G18+G32</f>
        <v>26394.516</v>
      </c>
      <c r="H34" s="76">
        <f>H6+H13+H18+H32</f>
        <v>26885.318219999997</v>
      </c>
      <c r="I34" s="76">
        <f>I6+I13+I18+I32</f>
        <v>40634.349801299992</v>
      </c>
    </row>
    <row r="35" spans="1:9" x14ac:dyDescent="0.15">
      <c r="B35" s="67"/>
      <c r="C35" s="70"/>
      <c r="D35" s="67"/>
    </row>
    <row r="36" spans="1:9" x14ac:dyDescent="0.15">
      <c r="H36" s="360" t="s">
        <v>161</v>
      </c>
      <c r="I36" s="360"/>
    </row>
  </sheetData>
  <sheetProtection sheet="1" objects="1" scenarios="1"/>
  <mergeCells count="3">
    <mergeCell ref="E4:I4"/>
    <mergeCell ref="C2:I2"/>
    <mergeCell ref="H36:I36"/>
  </mergeCells>
  <phoneticPr fontId="2" type="noConversion"/>
  <hyperlinks>
    <hyperlink ref="H36:I36" r:id="rId1" display="©   www.economia-excel.com"/>
  </hyperlinks>
  <pageMargins left="0.75" right="0.75" top="1" bottom="1" header="0" footer="0"/>
  <pageSetup paperSize="9" orientation="portrait" horizontalDpi="300" verticalDpi="300"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8"/>
  </sheetPr>
  <dimension ref="A1:G30"/>
  <sheetViews>
    <sheetView showZeros="0" workbookViewId="0">
      <selection activeCell="H16" sqref="H16"/>
    </sheetView>
  </sheetViews>
  <sheetFormatPr baseColWidth="10" defaultRowHeight="13" x14ac:dyDescent="0.15"/>
  <cols>
    <col min="1" max="1" width="3.6640625" style="1" customWidth="1"/>
    <col min="2" max="2" width="33.5" style="1" customWidth="1"/>
    <col min="3" max="7" width="12.6640625" style="1" customWidth="1"/>
    <col min="8" max="16384" width="10.83203125" style="1"/>
  </cols>
  <sheetData>
    <row r="1" spans="1:7" ht="10" customHeight="1" x14ac:dyDescent="0.15"/>
    <row r="2" spans="1:7" ht="23" x14ac:dyDescent="0.25">
      <c r="A2" s="62" t="s">
        <v>90</v>
      </c>
      <c r="C2" s="361" t="str">
        <f>INFO!D2</f>
        <v>EMPRESA EJEMPLO SL</v>
      </c>
      <c r="D2" s="243"/>
      <c r="E2" s="243"/>
      <c r="F2" s="243"/>
      <c r="G2" s="244"/>
    </row>
    <row r="3" spans="1:7" ht="10" customHeight="1" thickBot="1" x14ac:dyDescent="0.2"/>
    <row r="4" spans="1:7" x14ac:dyDescent="0.15">
      <c r="B4" s="1" t="s">
        <v>118</v>
      </c>
      <c r="C4" s="203">
        <v>0.33</v>
      </c>
    </row>
    <row r="5" spans="1:7" ht="6" customHeight="1" thickBot="1" x14ac:dyDescent="0.2"/>
    <row r="6" spans="1:7" x14ac:dyDescent="0.15">
      <c r="B6" s="1" t="s">
        <v>119</v>
      </c>
      <c r="C6" s="203">
        <v>0.1</v>
      </c>
    </row>
    <row r="8" spans="1:7" ht="14" x14ac:dyDescent="0.15">
      <c r="B8" s="218" t="s">
        <v>117</v>
      </c>
      <c r="C8" s="129" t="s">
        <v>1</v>
      </c>
      <c r="D8" s="123" t="s">
        <v>2</v>
      </c>
      <c r="E8" s="123" t="s">
        <v>3</v>
      </c>
      <c r="F8" s="123" t="s">
        <v>4</v>
      </c>
      <c r="G8" s="124" t="s">
        <v>5</v>
      </c>
    </row>
    <row r="9" spans="1:7" x14ac:dyDescent="0.15">
      <c r="B9" s="119" t="s">
        <v>35</v>
      </c>
      <c r="C9" s="3">
        <f>PRODUCTOS!D20</f>
        <v>48000</v>
      </c>
      <c r="D9" s="3">
        <f>PRODUCTOS!E20</f>
        <v>58500</v>
      </c>
      <c r="E9" s="3">
        <f>PRODUCTOS!F20</f>
        <v>65000</v>
      </c>
      <c r="F9" s="3">
        <f>PRODUCTOS!G20</f>
        <v>72600</v>
      </c>
      <c r="G9" s="125">
        <f>PRODUCTOS!H20</f>
        <v>85000</v>
      </c>
    </row>
    <row r="10" spans="1:7" x14ac:dyDescent="0.15">
      <c r="B10" s="120" t="s">
        <v>36</v>
      </c>
      <c r="C10" s="3">
        <f>PRODUCTOS!D42</f>
        <v>24000</v>
      </c>
      <c r="D10" s="3">
        <f>PRODUCTOS!E42</f>
        <v>20000</v>
      </c>
      <c r="E10" s="3">
        <f>PRODUCTOS!F42</f>
        <v>28800</v>
      </c>
      <c r="F10" s="3">
        <f>PRODUCTOS!G42</f>
        <v>24000</v>
      </c>
      <c r="G10" s="125">
        <f>PRODUCTOS!H42</f>
        <v>31200</v>
      </c>
    </row>
    <row r="11" spans="1:7" x14ac:dyDescent="0.15">
      <c r="B11" s="120" t="s">
        <v>183</v>
      </c>
      <c r="C11" s="3">
        <f>-PRODUCTOS!D72</f>
        <v>1000</v>
      </c>
      <c r="D11" s="3">
        <f>-PRODUCTOS!E72</f>
        <v>-2000</v>
      </c>
      <c r="E11" s="3">
        <f>-PRODUCTOS!F72</f>
        <v>3600</v>
      </c>
      <c r="F11" s="3">
        <f>-PRODUCTOS!G72</f>
        <v>-4800</v>
      </c>
      <c r="G11" s="125">
        <f>-PRODUCTOS!H72</f>
        <v>-600</v>
      </c>
    </row>
    <row r="12" spans="1:7" x14ac:dyDescent="0.15">
      <c r="B12" s="157" t="s">
        <v>37</v>
      </c>
      <c r="C12" s="158">
        <f>C9-C10+C11</f>
        <v>25000</v>
      </c>
      <c r="D12" s="158">
        <f>D9-D10+D11</f>
        <v>36500</v>
      </c>
      <c r="E12" s="158">
        <f>E9-E10+E11</f>
        <v>39800</v>
      </c>
      <c r="F12" s="158">
        <f>F9-F10+F11</f>
        <v>43800</v>
      </c>
      <c r="G12" s="158">
        <f>G9-G10+G11</f>
        <v>53200</v>
      </c>
    </row>
    <row r="13" spans="1:7" x14ac:dyDescent="0.15">
      <c r="B13" s="120" t="s">
        <v>38</v>
      </c>
      <c r="C13" s="3">
        <f>GASTOS!E14</f>
        <v>12000</v>
      </c>
      <c r="D13" s="3">
        <f>GASTOS!F14</f>
        <v>12484.8</v>
      </c>
      <c r="E13" s="3">
        <f>GASTOS!G14</f>
        <v>12734.495999999999</v>
      </c>
      <c r="F13" s="3">
        <f>GASTOS!H14</f>
        <v>12989.18592</v>
      </c>
      <c r="G13" s="125">
        <f>GASTOS!I14</f>
        <v>26497.9392768</v>
      </c>
    </row>
    <row r="14" spans="1:7" x14ac:dyDescent="0.15">
      <c r="B14" s="120" t="s">
        <v>26</v>
      </c>
      <c r="C14" s="3">
        <f>GASTOS!E18</f>
        <v>6000</v>
      </c>
      <c r="D14" s="3">
        <f>GASTOS!F18</f>
        <v>6120</v>
      </c>
      <c r="E14" s="3">
        <f>GASTOS!G18</f>
        <v>6242.4000000000005</v>
      </c>
      <c r="F14" s="3">
        <f>GASTOS!H18</f>
        <v>6367.2480000000005</v>
      </c>
      <c r="G14" s="125">
        <f>GASTOS!I18</f>
        <v>6494.5929600000009</v>
      </c>
    </row>
    <row r="15" spans="1:7" x14ac:dyDescent="0.15">
      <c r="B15" s="120" t="s">
        <v>27</v>
      </c>
      <c r="C15" s="3">
        <f>GASTOS!E32</f>
        <v>7200</v>
      </c>
      <c r="D15" s="3">
        <f>GASTOS!F32</f>
        <v>7307.9999999999991</v>
      </c>
      <c r="E15" s="3">
        <f>GASTOS!G32</f>
        <v>7417.619999999999</v>
      </c>
      <c r="F15" s="3">
        <f>GASTOS!H32</f>
        <v>7528.8842999999979</v>
      </c>
      <c r="G15" s="125">
        <f>GASTOS!I32</f>
        <v>7641.8175644999974</v>
      </c>
    </row>
    <row r="16" spans="1:7" x14ac:dyDescent="0.15">
      <c r="B16" s="121" t="s">
        <v>193</v>
      </c>
      <c r="C16" s="5">
        <f>C9-C10+C11-C13-C14-C15</f>
        <v>-200</v>
      </c>
      <c r="D16" s="5">
        <f>D9-D10+D11-D13-D14-D15</f>
        <v>10587.2</v>
      </c>
      <c r="E16" s="5">
        <f>E9-E10+E11-E13-E14-E15</f>
        <v>13405.484</v>
      </c>
      <c r="F16" s="5">
        <f>F9-F10+F11-F13-F14-F15</f>
        <v>16914.681780000003</v>
      </c>
      <c r="G16" s="126">
        <f>G9-G10+G11-G13-G14-G15</f>
        <v>12565.650198700001</v>
      </c>
    </row>
    <row r="17" spans="2:7" x14ac:dyDescent="0.15">
      <c r="B17" s="120" t="s">
        <v>39</v>
      </c>
      <c r="C17" s="3">
        <f>INVERSIONES!E38</f>
        <v>4250</v>
      </c>
      <c r="D17" s="3">
        <f>INVERSIONES!F38</f>
        <v>4350</v>
      </c>
      <c r="E17" s="3">
        <f>INVERSIONES!G38</f>
        <v>5141.6666666666661</v>
      </c>
      <c r="F17" s="3">
        <f>INVERSIONES!H38</f>
        <v>6141.6666666666661</v>
      </c>
      <c r="G17" s="125">
        <f>INVERSIONES!I38</f>
        <v>6141.6666666666661</v>
      </c>
    </row>
    <row r="18" spans="2:7" x14ac:dyDescent="0.15">
      <c r="B18" s="121" t="s">
        <v>194</v>
      </c>
      <c r="C18" s="5">
        <f>C16-C17</f>
        <v>-4450</v>
      </c>
      <c r="D18" s="5">
        <f>D16-D17</f>
        <v>6237.2000000000007</v>
      </c>
      <c r="E18" s="5">
        <f>E16-E17</f>
        <v>8263.8173333333343</v>
      </c>
      <c r="F18" s="5">
        <f>F16-F17</f>
        <v>10773.015113333337</v>
      </c>
      <c r="G18" s="126">
        <f>G16-G17</f>
        <v>6423.983532033335</v>
      </c>
    </row>
    <row r="19" spans="2:7" x14ac:dyDescent="0.15">
      <c r="B19" s="120" t="s">
        <v>23</v>
      </c>
      <c r="C19" s="3">
        <f>FINANCIACION!F35</f>
        <v>700</v>
      </c>
      <c r="D19" s="3">
        <f>FINANCIACION!G35</f>
        <v>644.34679752418015</v>
      </c>
      <c r="E19" s="3">
        <f>FINANCIACION!H35</f>
        <v>635.91093492456946</v>
      </c>
      <c r="F19" s="3">
        <f>FINANCIACION!I35</f>
        <v>565.50453928856496</v>
      </c>
      <c r="G19" s="125">
        <f>FINANCIACION!J35</f>
        <v>671.57782387076008</v>
      </c>
    </row>
    <row r="20" spans="2:7" x14ac:dyDescent="0.15">
      <c r="B20" s="121" t="s">
        <v>195</v>
      </c>
      <c r="C20" s="5">
        <f>C18-C19</f>
        <v>-5150</v>
      </c>
      <c r="D20" s="5">
        <f>D18-D19</f>
        <v>5592.8532024758206</v>
      </c>
      <c r="E20" s="5">
        <f>E18-E19</f>
        <v>7627.9063984087652</v>
      </c>
      <c r="F20" s="5">
        <f>F18-F19</f>
        <v>10207.510574044773</v>
      </c>
      <c r="G20" s="126">
        <f>G18-G19</f>
        <v>5752.4057081625751</v>
      </c>
    </row>
    <row r="21" spans="2:7" x14ac:dyDescent="0.15">
      <c r="B21" s="120" t="s">
        <v>40</v>
      </c>
      <c r="C21" s="3">
        <f>C20*$C$4</f>
        <v>-1699.5</v>
      </c>
      <c r="D21" s="3">
        <f>D20*$C$4</f>
        <v>1845.641556817021</v>
      </c>
      <c r="E21" s="3">
        <f>E20*$C$4</f>
        <v>2517.2091114748928</v>
      </c>
      <c r="F21" s="3">
        <f>F20*$C$4</f>
        <v>3368.4784894347749</v>
      </c>
      <c r="G21" s="125">
        <f>G20*$C$4</f>
        <v>1898.2938836936498</v>
      </c>
    </row>
    <row r="22" spans="2:7" x14ac:dyDescent="0.15">
      <c r="B22" s="122" t="s">
        <v>41</v>
      </c>
      <c r="C22" s="127">
        <f>C20-C21</f>
        <v>-3450.5</v>
      </c>
      <c r="D22" s="127">
        <f>D20-D21</f>
        <v>3747.2116456587996</v>
      </c>
      <c r="E22" s="127">
        <f>E20-E21</f>
        <v>5110.6972869338724</v>
      </c>
      <c r="F22" s="127">
        <f>F20-F21</f>
        <v>6839.0320846099976</v>
      </c>
      <c r="G22" s="128">
        <f>G20-G21</f>
        <v>3854.1118244689251</v>
      </c>
    </row>
    <row r="23" spans="2:7" x14ac:dyDescent="0.15">
      <c r="C23" s="2"/>
      <c r="D23" s="2"/>
      <c r="E23" s="2"/>
      <c r="F23" s="2"/>
      <c r="G23" s="2"/>
    </row>
    <row r="24" spans="2:7" x14ac:dyDescent="0.15">
      <c r="C24" s="2"/>
      <c r="D24" s="2"/>
      <c r="E24" s="2"/>
      <c r="F24" s="2"/>
      <c r="G24" s="2"/>
    </row>
    <row r="25" spans="2:7" ht="14" x14ac:dyDescent="0.15">
      <c r="B25" s="218" t="s">
        <v>184</v>
      </c>
      <c r="C25" s="2"/>
      <c r="D25" s="2"/>
      <c r="E25" s="2"/>
      <c r="F25" s="2"/>
      <c r="G25" s="2"/>
    </row>
    <row r="26" spans="2:7" x14ac:dyDescent="0.15">
      <c r="B26" s="4" t="s">
        <v>43</v>
      </c>
      <c r="C26" s="3">
        <f>IF(C22&gt;0,C22*$C$6,0)</f>
        <v>0</v>
      </c>
      <c r="D26" s="3">
        <f>IF(D22&gt;0,D22*$C$6,0)</f>
        <v>374.72116456587997</v>
      </c>
      <c r="E26" s="3">
        <f>IF(E22&gt;0,E22*$C$6,0)</f>
        <v>511.06972869338728</v>
      </c>
      <c r="F26" s="3">
        <f>IF(F22&gt;0,F22*$C$6,0)</f>
        <v>683.90320846099985</v>
      </c>
      <c r="G26" s="3">
        <f>IF(G22&gt;0,G22*$C$6,0)</f>
        <v>385.41118244689255</v>
      </c>
    </row>
    <row r="27" spans="2:7" x14ac:dyDescent="0.15">
      <c r="B27" s="4" t="s">
        <v>42</v>
      </c>
      <c r="C27" s="3">
        <f>IF(C22&gt;0,C22-C26,0)</f>
        <v>0</v>
      </c>
      <c r="D27" s="3">
        <f>IF(D22&gt;0,D22-D26,0)</f>
        <v>3372.4904810929197</v>
      </c>
      <c r="E27" s="3">
        <f>IF(E22&gt;0,E22-E26,0)</f>
        <v>4599.6275582404851</v>
      </c>
      <c r="F27" s="3">
        <f>IF(F22&gt;0,F22-F26,0)</f>
        <v>6155.1288761489977</v>
      </c>
      <c r="G27" s="3">
        <f>IF(G22&gt;0,G22-G26,0)</f>
        <v>3468.7006420220323</v>
      </c>
    </row>
    <row r="28" spans="2:7" x14ac:dyDescent="0.15">
      <c r="C28" s="2"/>
      <c r="D28" s="2"/>
      <c r="E28" s="2"/>
      <c r="F28" s="2"/>
      <c r="G28" s="2"/>
    </row>
    <row r="29" spans="2:7" x14ac:dyDescent="0.15">
      <c r="C29" s="2"/>
      <c r="D29" s="2"/>
      <c r="E29" s="2"/>
      <c r="F29" s="284" t="s">
        <v>161</v>
      </c>
      <c r="G29" s="284"/>
    </row>
    <row r="30" spans="2:7" x14ac:dyDescent="0.15">
      <c r="C30" s="2"/>
      <c r="D30" s="2"/>
      <c r="E30" s="2"/>
      <c r="F30" s="2"/>
      <c r="G30" s="2"/>
    </row>
  </sheetData>
  <sheetProtection sheet="1" objects="1" scenarios="1"/>
  <mergeCells count="2">
    <mergeCell ref="C2:G2"/>
    <mergeCell ref="F29:G29"/>
  </mergeCells>
  <phoneticPr fontId="2" type="noConversion"/>
  <conditionalFormatting sqref="C9:G22">
    <cfRule type="cellIs" dxfId="24" priority="1" stopIfTrue="1" operator="lessThanOrEqual">
      <formula>0</formula>
    </cfRule>
    <cfRule type="expression" dxfId="23" priority="2" stopIfTrue="1">
      <formula>ISERROR(C9)</formula>
    </cfRule>
  </conditionalFormatting>
  <conditionalFormatting sqref="C26:G27">
    <cfRule type="expression" dxfId="22" priority="3" stopIfTrue="1">
      <formula>ISERROR(C26)</formula>
    </cfRule>
  </conditionalFormatting>
  <hyperlinks>
    <hyperlink ref="F29:G29" r:id="rId1" display="©   www.economia-excel.com"/>
  </hyperlinks>
  <pageMargins left="0.75" right="0.75" top="1" bottom="1" header="0" footer="0"/>
  <pageSetup paperSize="9" orientation="portrait" horizontalDpi="300" verticalDpi="300" r:id="rId2"/>
  <headerFooter alignWithMargins="0"/>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8"/>
  </sheetPr>
  <dimension ref="A1:G37"/>
  <sheetViews>
    <sheetView showRowColHeaders="0" showZeros="0" topLeftCell="A4" workbookViewId="0">
      <selection activeCell="C8" sqref="C8"/>
    </sheetView>
  </sheetViews>
  <sheetFormatPr baseColWidth="10" defaultRowHeight="13" x14ac:dyDescent="0.15"/>
  <cols>
    <col min="1" max="1" width="3.6640625" style="1" customWidth="1"/>
    <col min="2" max="2" width="27" style="1" customWidth="1"/>
    <col min="3" max="7" width="12.6640625" style="1" customWidth="1"/>
    <col min="8" max="16384" width="10.83203125" style="1"/>
  </cols>
  <sheetData>
    <row r="1" spans="1:7" ht="10" customHeight="1" x14ac:dyDescent="0.15"/>
    <row r="2" spans="1:7" ht="23" x14ac:dyDescent="0.25">
      <c r="A2" s="62" t="s">
        <v>90</v>
      </c>
      <c r="C2" s="361" t="str">
        <f>INFO!D2</f>
        <v>EMPRESA EJEMPLO SL</v>
      </c>
      <c r="D2" s="243"/>
      <c r="E2" s="243"/>
      <c r="F2" s="243"/>
      <c r="G2" s="244"/>
    </row>
    <row r="3" spans="1:7" ht="10" customHeight="1" x14ac:dyDescent="0.15"/>
    <row r="4" spans="1:7" ht="16" customHeight="1" x14ac:dyDescent="0.15">
      <c r="B4" s="362" t="s">
        <v>185</v>
      </c>
    </row>
    <row r="5" spans="1:7" ht="16" customHeight="1" x14ac:dyDescent="0.15">
      <c r="B5" s="363"/>
      <c r="C5" s="107" t="s">
        <v>1</v>
      </c>
      <c r="D5" s="108" t="s">
        <v>2</v>
      </c>
      <c r="E5" s="108" t="s">
        <v>3</v>
      </c>
      <c r="F5" s="108" t="s">
        <v>4</v>
      </c>
      <c r="G5" s="109" t="s">
        <v>5</v>
      </c>
    </row>
    <row r="6" spans="1:7" x14ac:dyDescent="0.15">
      <c r="B6" s="113" t="s">
        <v>44</v>
      </c>
      <c r="C6" s="110">
        <f>INVERSIONES!D16</f>
        <v>1000</v>
      </c>
      <c r="D6" s="111">
        <f>C17</f>
        <v>42.60033404525052</v>
      </c>
      <c r="E6" s="111">
        <f>D17</f>
        <v>3349.7982206802035</v>
      </c>
      <c r="F6" s="111">
        <f>E17</f>
        <v>10092.553573963156</v>
      </c>
      <c r="G6" s="112">
        <f>F17</f>
        <v>8025.8833015734053</v>
      </c>
    </row>
    <row r="7" spans="1:7" x14ac:dyDescent="0.15">
      <c r="B7" s="114" t="s">
        <v>45</v>
      </c>
      <c r="C7" s="110">
        <f>RESULTADOS!C22</f>
        <v>-3450.5</v>
      </c>
      <c r="D7" s="111">
        <f>RESULTADOS!D22</f>
        <v>3747.2116456587996</v>
      </c>
      <c r="E7" s="111">
        <f>RESULTADOS!E22</f>
        <v>5110.6972869338724</v>
      </c>
      <c r="F7" s="111">
        <f>RESULTADOS!F22</f>
        <v>6839.0320846099976</v>
      </c>
      <c r="G7" s="112">
        <f>RESULTADOS!G22</f>
        <v>3854.1118244689251</v>
      </c>
    </row>
    <row r="8" spans="1:7" x14ac:dyDescent="0.15">
      <c r="B8" s="114" t="s">
        <v>46</v>
      </c>
      <c r="C8" s="110">
        <f>INVERSIONES!E38</f>
        <v>4250</v>
      </c>
      <c r="D8" s="111">
        <f>INVERSIONES!F38</f>
        <v>4350</v>
      </c>
      <c r="E8" s="111">
        <f>INVERSIONES!G38</f>
        <v>5141.6666666666661</v>
      </c>
      <c r="F8" s="111">
        <f>INVERSIONES!H38</f>
        <v>6141.6666666666661</v>
      </c>
      <c r="G8" s="112">
        <f>INVERSIONES!I38</f>
        <v>6141.6666666666661</v>
      </c>
    </row>
    <row r="9" spans="1:7" x14ac:dyDescent="0.15">
      <c r="B9" s="114" t="s">
        <v>47</v>
      </c>
      <c r="C9" s="110">
        <f>FINANCIACION!F7</f>
        <v>0</v>
      </c>
      <c r="D9" s="111">
        <f>FINANCIACION!G7</f>
        <v>1000</v>
      </c>
      <c r="E9" s="111">
        <f>FINANCIACION!H7</f>
        <v>0</v>
      </c>
      <c r="F9" s="111">
        <f>FINANCIACION!I7</f>
        <v>3000</v>
      </c>
      <c r="G9" s="112">
        <f>FINANCIACION!J7</f>
        <v>0</v>
      </c>
    </row>
    <row r="10" spans="1:7" x14ac:dyDescent="0.15">
      <c r="B10" s="114" t="s">
        <v>48</v>
      </c>
      <c r="C10" s="110">
        <f>FINANCIACION!F6</f>
        <v>0</v>
      </c>
      <c r="D10" s="111">
        <f>FINANCIACION!G6</f>
        <v>0</v>
      </c>
      <c r="E10" s="111">
        <f>FINANCIACION!H6</f>
        <v>0</v>
      </c>
      <c r="F10" s="111">
        <f>FINANCIACION!I6</f>
        <v>0</v>
      </c>
      <c r="G10" s="112">
        <f>FINANCIACION!J6</f>
        <v>0</v>
      </c>
    </row>
    <row r="11" spans="1:7" x14ac:dyDescent="0.15">
      <c r="B11" s="114" t="s">
        <v>186</v>
      </c>
      <c r="C11" s="110">
        <f>PRODUCTOS!D46</f>
        <v>2301.3698630136987</v>
      </c>
      <c r="D11" s="111">
        <f>PRODUCTOS!E46-PRODUCTOS!D46</f>
        <v>-383.56164383561645</v>
      </c>
      <c r="E11" s="111">
        <f>PRODUCTOS!F46-PRODUCTOS!E46</f>
        <v>843.83561643835628</v>
      </c>
      <c r="F11" s="111">
        <f>PRODUCTOS!G46-PRODUCTOS!F46</f>
        <v>-460.27397260273983</v>
      </c>
      <c r="G11" s="112">
        <f>PRODUCTOS!H46-PRODUCTOS!G46</f>
        <v>690.41095890410952</v>
      </c>
    </row>
    <row r="12" spans="1:7" x14ac:dyDescent="0.15">
      <c r="B12" s="114" t="s">
        <v>187</v>
      </c>
      <c r="C12" s="110">
        <f>PRODUCTOS!D24</f>
        <v>3945.205479452055</v>
      </c>
      <c r="D12" s="111">
        <f>PRODUCTOS!E24-PRODUCTOS!D24</f>
        <v>863.01369863013724</v>
      </c>
      <c r="E12" s="111">
        <f>PRODUCTOS!F24-PRODUCTOS!E24</f>
        <v>534.24657534246489</v>
      </c>
      <c r="F12" s="111">
        <f>PRODUCTOS!G24-PRODUCTOS!F24</f>
        <v>624.65753424657578</v>
      </c>
      <c r="G12" s="112">
        <f>PRODUCTOS!H24-PRODUCTOS!G24</f>
        <v>1019.178082191781</v>
      </c>
    </row>
    <row r="13" spans="1:7" x14ac:dyDescent="0.15">
      <c r="B13" s="114" t="s">
        <v>49</v>
      </c>
      <c r="C13" s="110">
        <f>RESULTADOS!C26</f>
        <v>0</v>
      </c>
      <c r="D13" s="111">
        <f>RESULTADOS!D26</f>
        <v>374.72116456587997</v>
      </c>
      <c r="E13" s="111">
        <f>RESULTADOS!E26</f>
        <v>511.06972869338728</v>
      </c>
      <c r="F13" s="111">
        <f>RESULTADOS!F26</f>
        <v>683.90320846099985</v>
      </c>
      <c r="G13" s="112">
        <f>RESULTADOS!G26</f>
        <v>385.41118244689255</v>
      </c>
    </row>
    <row r="14" spans="1:7" x14ac:dyDescent="0.15">
      <c r="B14" s="114" t="s">
        <v>162</v>
      </c>
      <c r="C14" s="110">
        <f>FINANCIACION!F43</f>
        <v>1113.0640495163932</v>
      </c>
      <c r="D14" s="111">
        <f>FINANCIACION!G43</f>
        <v>1168.7172519922131</v>
      </c>
      <c r="E14" s="111">
        <f>FINANCIACION!H43</f>
        <v>1408.1279127200914</v>
      </c>
      <c r="F14" s="111">
        <f>FINANCIACION!I43</f>
        <v>1478.5343083560961</v>
      </c>
      <c r="G14" s="112">
        <f>FINANCIACION!J43</f>
        <v>2084.6502250674703</v>
      </c>
    </row>
    <row r="15" spans="1:7" x14ac:dyDescent="0.15">
      <c r="B15" s="114" t="s">
        <v>50</v>
      </c>
      <c r="C15" s="110">
        <f>INVERSIONES!E13</f>
        <v>0</v>
      </c>
      <c r="D15" s="111">
        <f>INVERSIONES!F13</f>
        <v>1000</v>
      </c>
      <c r="E15" s="111">
        <f>INVERSIONES!G13</f>
        <v>5500</v>
      </c>
      <c r="F15" s="111">
        <f>INVERSIONES!H13</f>
        <v>10000</v>
      </c>
      <c r="G15" s="112">
        <f>INVERSIONES!I13</f>
        <v>0</v>
      </c>
    </row>
    <row r="16" spans="1:7" x14ac:dyDescent="0.15">
      <c r="B16" s="114" t="s">
        <v>158</v>
      </c>
      <c r="C16" s="110">
        <f>PRODUCTOS!D72</f>
        <v>-1000</v>
      </c>
      <c r="D16" s="111">
        <f>PRODUCTOS!E72</f>
        <v>2000</v>
      </c>
      <c r="E16" s="111">
        <f>PRODUCTOS!F72</f>
        <v>-3600</v>
      </c>
      <c r="F16" s="111">
        <f>PRODUCTOS!G72</f>
        <v>4800</v>
      </c>
      <c r="G16" s="112">
        <f>PRODUCTOS!H72</f>
        <v>600</v>
      </c>
    </row>
    <row r="17" spans="2:7" x14ac:dyDescent="0.15">
      <c r="B17" s="118" t="s">
        <v>51</v>
      </c>
      <c r="C17" s="115">
        <f>C6+C7+C8+C9+C10+C11-C12-C13-C14-C15-C16</f>
        <v>42.60033404525052</v>
      </c>
      <c r="D17" s="116">
        <f>D6+D7+D8+D9+D10+D11-D12-D13-D14-D15-D16</f>
        <v>3349.7982206802035</v>
      </c>
      <c r="E17" s="116">
        <f>E6+E7+E8+E9+E10+E11-E12-E13-E14-E15-E16</f>
        <v>10092.553573963156</v>
      </c>
      <c r="F17" s="116">
        <f>F6+F7+F8+F9+F10+F11-F12-F13-F14-F15-F16</f>
        <v>8025.8833015734053</v>
      </c>
      <c r="G17" s="117">
        <f>G6+G7+G8+G9+G10+G11-G12-G13-G14-G15-G16</f>
        <v>14622.833261906962</v>
      </c>
    </row>
    <row r="37" spans="6:7" x14ac:dyDescent="0.15">
      <c r="F37" s="360" t="s">
        <v>161</v>
      </c>
      <c r="G37" s="360"/>
    </row>
  </sheetData>
  <sheetProtection sheet="1" objects="1" scenarios="1"/>
  <mergeCells count="3">
    <mergeCell ref="C2:G2"/>
    <mergeCell ref="B4:B5"/>
    <mergeCell ref="F37:G37"/>
  </mergeCells>
  <phoneticPr fontId="2" type="noConversion"/>
  <conditionalFormatting sqref="C6:G17">
    <cfRule type="cellIs" dxfId="21" priority="1" stopIfTrue="1" operator="lessThanOrEqual">
      <formula>0</formula>
    </cfRule>
    <cfRule type="expression" dxfId="20" priority="2" stopIfTrue="1">
      <formula>ISERROR(C6)</formula>
    </cfRule>
  </conditionalFormatting>
  <hyperlinks>
    <hyperlink ref="F37:G37" r:id="rId1" display="©   www.economia-excel.com"/>
  </hyperlinks>
  <pageMargins left="0.75" right="0.75" top="1" bottom="1" header="0" footer="0"/>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8"/>
  </sheetPr>
  <dimension ref="A1:I35"/>
  <sheetViews>
    <sheetView showRowColHeaders="0" showZeros="0" topLeftCell="A13" workbookViewId="0">
      <selection activeCell="B33" sqref="B33"/>
    </sheetView>
  </sheetViews>
  <sheetFormatPr baseColWidth="10" defaultRowHeight="13" x14ac:dyDescent="0.15"/>
  <cols>
    <col min="1" max="1" width="3.6640625" style="1" customWidth="1"/>
    <col min="2" max="2" width="32.6640625" style="1" customWidth="1"/>
    <col min="3" max="8" width="12.6640625" style="1" customWidth="1"/>
    <col min="9" max="16384" width="10.83203125" style="1"/>
  </cols>
  <sheetData>
    <row r="1" spans="1:8" ht="10" customHeight="1" x14ac:dyDescent="0.15"/>
    <row r="2" spans="1:8" ht="23" x14ac:dyDescent="0.25">
      <c r="A2" s="62" t="s">
        <v>90</v>
      </c>
      <c r="C2" s="287" t="str">
        <f>INFO!$D$2</f>
        <v>EMPRESA EJEMPLO SL</v>
      </c>
      <c r="D2" s="288"/>
      <c r="E2" s="288"/>
      <c r="F2" s="288"/>
      <c r="G2" s="288"/>
      <c r="H2" s="289"/>
    </row>
    <row r="3" spans="1:8" ht="10" customHeight="1" x14ac:dyDescent="0.15"/>
    <row r="5" spans="1:8" x14ac:dyDescent="0.15">
      <c r="B5" s="204" t="s">
        <v>124</v>
      </c>
      <c r="C5" s="132" t="s">
        <v>13</v>
      </c>
      <c r="D5" s="132" t="s">
        <v>1</v>
      </c>
      <c r="E5" s="132" t="s">
        <v>2</v>
      </c>
      <c r="F5" s="132" t="s">
        <v>3</v>
      </c>
      <c r="G5" s="132" t="s">
        <v>4</v>
      </c>
      <c r="H5" s="133" t="s">
        <v>5</v>
      </c>
    </row>
    <row r="6" spans="1:8" ht="14" x14ac:dyDescent="0.15">
      <c r="B6" s="179" t="s">
        <v>122</v>
      </c>
      <c r="C6" s="130"/>
      <c r="D6" s="130"/>
      <c r="E6" s="130"/>
      <c r="F6" s="130"/>
      <c r="G6" s="130"/>
      <c r="H6" s="135"/>
    </row>
    <row r="7" spans="1:8" x14ac:dyDescent="0.15">
      <c r="B7" s="136" t="s">
        <v>53</v>
      </c>
      <c r="C7" s="111">
        <f>INVERSIONES!D29</f>
        <v>28000</v>
      </c>
      <c r="D7" s="111">
        <f>INVERSIONES!E29</f>
        <v>28000</v>
      </c>
      <c r="E7" s="111">
        <f>INVERSIONES!F29</f>
        <v>29000</v>
      </c>
      <c r="F7" s="111">
        <f>INVERSIONES!G29</f>
        <v>34500</v>
      </c>
      <c r="G7" s="111">
        <f>INVERSIONES!H29</f>
        <v>44500</v>
      </c>
      <c r="H7" s="137">
        <f>INVERSIONES!I29</f>
        <v>44500</v>
      </c>
    </row>
    <row r="8" spans="1:8" x14ac:dyDescent="0.15">
      <c r="B8" s="136" t="s">
        <v>39</v>
      </c>
      <c r="C8" s="111">
        <f>INVERSIONES!D38</f>
        <v>0</v>
      </c>
      <c r="D8" s="111">
        <f>INVERSIONES!E47</f>
        <v>4250</v>
      </c>
      <c r="E8" s="111">
        <f>INVERSIONES!F47</f>
        <v>8600</v>
      </c>
      <c r="F8" s="111">
        <f>INVERSIONES!G47</f>
        <v>13741.666666666666</v>
      </c>
      <c r="G8" s="111">
        <f>INVERSIONES!H47</f>
        <v>19883.333333333332</v>
      </c>
      <c r="H8" s="137">
        <f>INVERSIONES!I47</f>
        <v>26025</v>
      </c>
    </row>
    <row r="9" spans="1:8" x14ac:dyDescent="0.15">
      <c r="B9" s="147" t="s">
        <v>77</v>
      </c>
      <c r="C9" s="131">
        <f t="shared" ref="C9:H9" si="0">C7-C8</f>
        <v>28000</v>
      </c>
      <c r="D9" s="131">
        <f t="shared" si="0"/>
        <v>23750</v>
      </c>
      <c r="E9" s="131">
        <f t="shared" si="0"/>
        <v>20400</v>
      </c>
      <c r="F9" s="131">
        <f t="shared" si="0"/>
        <v>20758.333333333336</v>
      </c>
      <c r="G9" s="131">
        <f t="shared" si="0"/>
        <v>24616.666666666668</v>
      </c>
      <c r="H9" s="148">
        <f t="shared" si="0"/>
        <v>18475</v>
      </c>
    </row>
    <row r="10" spans="1:8" x14ac:dyDescent="0.15">
      <c r="B10" s="136"/>
      <c r="C10" s="111"/>
      <c r="D10" s="111"/>
      <c r="E10" s="111"/>
      <c r="F10" s="111"/>
      <c r="G10" s="111"/>
      <c r="H10" s="137"/>
    </row>
    <row r="11" spans="1:8" x14ac:dyDescent="0.15">
      <c r="B11" s="136" t="s">
        <v>55</v>
      </c>
      <c r="C11" s="111">
        <f>INVERSIONES!D15</f>
        <v>5000</v>
      </c>
      <c r="D11" s="111">
        <f>PRODUCTOS!D64</f>
        <v>4000</v>
      </c>
      <c r="E11" s="111">
        <f>PRODUCTOS!E64</f>
        <v>6000</v>
      </c>
      <c r="F11" s="111">
        <f>PRODUCTOS!F64</f>
        <v>2400</v>
      </c>
      <c r="G11" s="111">
        <f>PRODUCTOS!G64</f>
        <v>7200</v>
      </c>
      <c r="H11" s="137">
        <f>PRODUCTOS!H64</f>
        <v>7800</v>
      </c>
    </row>
    <row r="12" spans="1:8" x14ac:dyDescent="0.15">
      <c r="B12" s="136" t="s">
        <v>56</v>
      </c>
      <c r="C12" s="111">
        <v>0</v>
      </c>
      <c r="D12" s="111">
        <f>PRODUCTOS!D24</f>
        <v>3945.205479452055</v>
      </c>
      <c r="E12" s="111">
        <f>PRODUCTOS!E24</f>
        <v>4808.2191780821922</v>
      </c>
      <c r="F12" s="111">
        <f>PRODUCTOS!F24</f>
        <v>5342.4657534246571</v>
      </c>
      <c r="G12" s="111">
        <f>PRODUCTOS!G24</f>
        <v>5967.1232876712329</v>
      </c>
      <c r="H12" s="137">
        <f>PRODUCTOS!H24</f>
        <v>6986.3013698630139</v>
      </c>
    </row>
    <row r="13" spans="1:8" x14ac:dyDescent="0.15">
      <c r="B13" s="136" t="s">
        <v>57</v>
      </c>
      <c r="C13" s="111">
        <f>INVERSIONES!D16</f>
        <v>1000</v>
      </c>
      <c r="D13" s="111">
        <f>IF(TESORERIA!C17&gt;0,TESORERIA!C17,0)</f>
        <v>42.60033404525052</v>
      </c>
      <c r="E13" s="111">
        <f>IF(TESORERIA!D17&gt;0,TESORERIA!D17,0)</f>
        <v>3349.7982206802035</v>
      </c>
      <c r="F13" s="111">
        <f>IF(TESORERIA!E17&gt;0,TESORERIA!E17,0)</f>
        <v>10092.553573963156</v>
      </c>
      <c r="G13" s="111">
        <f>IF(TESORERIA!F17&gt;0,TESORERIA!F17,0)</f>
        <v>8025.8833015734053</v>
      </c>
      <c r="H13" s="111">
        <f>IF(TESORERIA!G17&gt;0,TESORERIA!G17,0)</f>
        <v>14622.833261906962</v>
      </c>
    </row>
    <row r="14" spans="1:8" x14ac:dyDescent="0.15">
      <c r="B14" s="149" t="s">
        <v>54</v>
      </c>
      <c r="C14" s="131">
        <f t="shared" ref="C14:H14" si="1">SUM(C11:C13)</f>
        <v>6000</v>
      </c>
      <c r="D14" s="131">
        <f t="shared" si="1"/>
        <v>7987.8058134973062</v>
      </c>
      <c r="E14" s="131">
        <f t="shared" si="1"/>
        <v>14158.017398762397</v>
      </c>
      <c r="F14" s="131">
        <f t="shared" si="1"/>
        <v>17835.019327387814</v>
      </c>
      <c r="G14" s="131">
        <f t="shared" si="1"/>
        <v>21193.006589244636</v>
      </c>
      <c r="H14" s="148">
        <f t="shared" si="1"/>
        <v>29409.134631769975</v>
      </c>
    </row>
    <row r="15" spans="1:8" x14ac:dyDescent="0.15">
      <c r="B15" s="138"/>
      <c r="C15" s="111"/>
      <c r="D15" s="111"/>
      <c r="E15" s="111"/>
      <c r="F15" s="111"/>
      <c r="G15" s="111"/>
      <c r="H15" s="137"/>
    </row>
    <row r="16" spans="1:8" x14ac:dyDescent="0.15">
      <c r="B16" s="139" t="s">
        <v>78</v>
      </c>
      <c r="C16" s="140">
        <f t="shared" ref="C16:H16" si="2">C7-C8+C11+C12+C13</f>
        <v>34000</v>
      </c>
      <c r="D16" s="140">
        <f t="shared" si="2"/>
        <v>31737.805813497307</v>
      </c>
      <c r="E16" s="140">
        <f t="shared" si="2"/>
        <v>34558.017398762393</v>
      </c>
      <c r="F16" s="140">
        <f t="shared" si="2"/>
        <v>38593.352660721153</v>
      </c>
      <c r="G16" s="140">
        <f t="shared" si="2"/>
        <v>45809.673255911308</v>
      </c>
      <c r="H16" s="141">
        <f t="shared" si="2"/>
        <v>47884.134631769979</v>
      </c>
    </row>
    <row r="17" spans="1:9" x14ac:dyDescent="0.15">
      <c r="A17" s="134"/>
      <c r="B17" s="142"/>
      <c r="C17" s="143"/>
      <c r="D17" s="143"/>
      <c r="E17" s="143"/>
      <c r="F17" s="143"/>
      <c r="G17" s="143"/>
      <c r="H17" s="143"/>
      <c r="I17" s="134"/>
    </row>
    <row r="18" spans="1:9" ht="14" x14ac:dyDescent="0.15">
      <c r="B18" s="179" t="s">
        <v>123</v>
      </c>
      <c r="C18" s="144"/>
      <c r="D18" s="144"/>
      <c r="E18" s="144"/>
      <c r="F18" s="144"/>
      <c r="G18" s="144"/>
      <c r="H18" s="145"/>
    </row>
    <row r="19" spans="1:9" x14ac:dyDescent="0.15">
      <c r="B19" s="138" t="s">
        <v>58</v>
      </c>
      <c r="C19" s="111">
        <f>FINANCIACION!E6</f>
        <v>20000</v>
      </c>
      <c r="D19" s="111">
        <f>C19+FINANCIACION!F6</f>
        <v>20000</v>
      </c>
      <c r="E19" s="111">
        <f>D19+FINANCIACION!G6</f>
        <v>20000</v>
      </c>
      <c r="F19" s="111">
        <f>E19+FINANCIACION!H6</f>
        <v>20000</v>
      </c>
      <c r="G19" s="111">
        <f>F19+FINANCIACION!I6</f>
        <v>20000</v>
      </c>
      <c r="H19" s="137">
        <f>G19+FINANCIACION!J6</f>
        <v>20000</v>
      </c>
    </row>
    <row r="20" spans="1:9" x14ac:dyDescent="0.15">
      <c r="B20" s="138" t="s">
        <v>59</v>
      </c>
      <c r="C20" s="111"/>
      <c r="D20" s="111">
        <f>RESULTADOS!C27</f>
        <v>0</v>
      </c>
      <c r="E20" s="111">
        <f>D20+RESULTADOS!D27</f>
        <v>3372.4904810929197</v>
      </c>
      <c r="F20" s="111">
        <f>E20+RESULTADOS!E27</f>
        <v>7972.1180393334052</v>
      </c>
      <c r="G20" s="111">
        <f>F20+RESULTADOS!F27</f>
        <v>14127.246915482403</v>
      </c>
      <c r="H20" s="137">
        <f>G20+RESULTADOS!G27</f>
        <v>17595.947557504434</v>
      </c>
    </row>
    <row r="21" spans="1:9" x14ac:dyDescent="0.15">
      <c r="B21" s="138" t="s">
        <v>79</v>
      </c>
      <c r="C21" s="111"/>
      <c r="D21" s="111">
        <f>IF(RESULTADOS!C22&lt;0,RESULTADOS!C22,0)</f>
        <v>-3450.5</v>
      </c>
      <c r="E21" s="111">
        <f>D21+IF(RESULTADOS!D22&lt;0,RESULTADOS!D22,0)</f>
        <v>-3450.5</v>
      </c>
      <c r="F21" s="111">
        <f>E21+IF(RESULTADOS!E22&lt;0,RESULTADOS!E22,0)</f>
        <v>-3450.5</v>
      </c>
      <c r="G21" s="111">
        <f>F21+IF(RESULTADOS!F22&lt;0,RESULTADOS!F22,0)</f>
        <v>-3450.5</v>
      </c>
      <c r="H21" s="137">
        <f>G21+IF(RESULTADOS!G22&lt;0,RESULTADOS!G22,0)</f>
        <v>-3450.5</v>
      </c>
    </row>
    <row r="22" spans="1:9" x14ac:dyDescent="0.15">
      <c r="B22" s="138" t="s">
        <v>60</v>
      </c>
      <c r="C22" s="111">
        <f>FINANCIACION!E27</f>
        <v>14000</v>
      </c>
      <c r="D22" s="111">
        <f>FINANCIACION!F27</f>
        <v>12886.935950483607</v>
      </c>
      <c r="E22" s="111">
        <f>FINANCIACION!G27</f>
        <v>12718.218698491393</v>
      </c>
      <c r="F22" s="111">
        <f>FINANCIACION!H27</f>
        <v>11310.090785771303</v>
      </c>
      <c r="G22" s="111">
        <f>FINANCIACION!I27</f>
        <v>12831.556477415206</v>
      </c>
      <c r="H22" s="137">
        <f>FINANCIACION!J27</f>
        <v>10746.906252347737</v>
      </c>
    </row>
    <row r="23" spans="1:9" x14ac:dyDescent="0.15">
      <c r="B23" s="149" t="s">
        <v>68</v>
      </c>
      <c r="C23" s="131">
        <f t="shared" ref="C23:H23" si="3">SUM(C19:C22)</f>
        <v>34000</v>
      </c>
      <c r="D23" s="131">
        <f t="shared" si="3"/>
        <v>29436.435950483607</v>
      </c>
      <c r="E23" s="131">
        <f t="shared" si="3"/>
        <v>32640.209179584312</v>
      </c>
      <c r="F23" s="131">
        <f t="shared" si="3"/>
        <v>35831.70882510471</v>
      </c>
      <c r="G23" s="131">
        <f t="shared" si="3"/>
        <v>43508.303392897615</v>
      </c>
      <c r="H23" s="131">
        <f t="shared" si="3"/>
        <v>44892.353809852168</v>
      </c>
    </row>
    <row r="24" spans="1:9" x14ac:dyDescent="0.15">
      <c r="B24" s="146"/>
      <c r="C24" s="111"/>
      <c r="D24" s="111"/>
      <c r="E24" s="111"/>
      <c r="F24" s="111"/>
      <c r="G24" s="111"/>
      <c r="H24" s="137"/>
    </row>
    <row r="25" spans="1:9" x14ac:dyDescent="0.15">
      <c r="B25" s="138" t="s">
        <v>61</v>
      </c>
      <c r="C25" s="111"/>
      <c r="D25" s="111">
        <f>PRODUCTOS!D46</f>
        <v>2301.3698630136987</v>
      </c>
      <c r="E25" s="111">
        <f>PRODUCTOS!E46</f>
        <v>1917.8082191780823</v>
      </c>
      <c r="F25" s="111">
        <f>PRODUCTOS!F46</f>
        <v>2761.6438356164385</v>
      </c>
      <c r="G25" s="111">
        <f>PRODUCTOS!G46</f>
        <v>2301.3698630136987</v>
      </c>
      <c r="H25" s="137">
        <f>PRODUCTOS!H46</f>
        <v>2991.7808219178082</v>
      </c>
    </row>
    <row r="26" spans="1:9" x14ac:dyDescent="0.15">
      <c r="B26" s="138" t="s">
        <v>152</v>
      </c>
      <c r="C26" s="111"/>
      <c r="D26" s="111">
        <f>IF(TESORERIA!C17&lt;0,-TESORERIA!C17,0)</f>
        <v>0</v>
      </c>
      <c r="E26" s="111">
        <f>IF(TESORERIA!D17&lt;0,-TESORERIA!D17,0)</f>
        <v>0</v>
      </c>
      <c r="F26" s="111">
        <f>IF(TESORERIA!E17&lt;0,-TESORERIA!E17,0)</f>
        <v>0</v>
      </c>
      <c r="G26" s="111">
        <f>IF(TESORERIA!F17&lt;0,-TESORERIA!F17,0)</f>
        <v>0</v>
      </c>
      <c r="H26" s="111">
        <f>IF(TESORERIA!G17&lt;0,-TESORERIA!G17,0)</f>
        <v>0</v>
      </c>
    </row>
    <row r="27" spans="1:9" x14ac:dyDescent="0.15">
      <c r="B27" s="149" t="s">
        <v>69</v>
      </c>
      <c r="C27" s="131">
        <f t="shared" ref="C27:H27" si="4">SUM(C25:C26)</f>
        <v>0</v>
      </c>
      <c r="D27" s="131">
        <f t="shared" si="4"/>
        <v>2301.3698630136987</v>
      </c>
      <c r="E27" s="131">
        <f t="shared" si="4"/>
        <v>1917.8082191780823</v>
      </c>
      <c r="F27" s="131">
        <f t="shared" si="4"/>
        <v>2761.6438356164385</v>
      </c>
      <c r="G27" s="131">
        <f t="shared" si="4"/>
        <v>2301.3698630136987</v>
      </c>
      <c r="H27" s="131">
        <f t="shared" si="4"/>
        <v>2991.7808219178082</v>
      </c>
    </row>
    <row r="28" spans="1:9" x14ac:dyDescent="0.15">
      <c r="B28" s="150"/>
      <c r="C28" s="151"/>
      <c r="D28" s="151"/>
      <c r="E28" s="151"/>
      <c r="F28" s="151"/>
      <c r="G28" s="151"/>
      <c r="H28" s="152"/>
    </row>
    <row r="29" spans="1:9" x14ac:dyDescent="0.15">
      <c r="B29" s="139" t="s">
        <v>62</v>
      </c>
      <c r="C29" s="140">
        <f t="shared" ref="C29:H29" si="5">C23+C27</f>
        <v>34000</v>
      </c>
      <c r="D29" s="140">
        <f t="shared" si="5"/>
        <v>31737.805813497303</v>
      </c>
      <c r="E29" s="140">
        <f t="shared" si="5"/>
        <v>34558.017398762393</v>
      </c>
      <c r="F29" s="140">
        <f t="shared" si="5"/>
        <v>38593.352660721146</v>
      </c>
      <c r="G29" s="140">
        <f t="shared" si="5"/>
        <v>45809.673255911315</v>
      </c>
      <c r="H29" s="140">
        <f t="shared" si="5"/>
        <v>47884.134631769979</v>
      </c>
    </row>
    <row r="30" spans="1:9" x14ac:dyDescent="0.15">
      <c r="C30" s="2"/>
      <c r="D30" s="2"/>
      <c r="E30" s="2"/>
      <c r="F30" s="2"/>
      <c r="G30" s="2"/>
      <c r="H30" s="2"/>
    </row>
    <row r="31" spans="1:9" x14ac:dyDescent="0.15">
      <c r="B31" s="209" t="str">
        <f>IF(OR(D31&lt;&gt;" ",E31&lt;&gt;" ",F31&lt;&gt;" ",G31&lt;&gt;" ",H31&lt;&gt;" "),"RECURSOS. PROPIOS NEGATIVOS"," ")</f>
        <v xml:space="preserve"> </v>
      </c>
      <c r="C31" s="2"/>
      <c r="D31" s="208" t="str">
        <f>IF((D19+D20+D21)&lt;0,D19+D20+D21," ")</f>
        <v xml:space="preserve"> </v>
      </c>
      <c r="E31" s="208" t="str">
        <f>IF((E19+E20+E21)&lt;0,E19+E20+E21," ")</f>
        <v xml:space="preserve"> </v>
      </c>
      <c r="F31" s="208" t="str">
        <f>IF((F19+F20+F21)&lt;0,F19+F20+F21," ")</f>
        <v xml:space="preserve"> </v>
      </c>
      <c r="G31" s="208" t="str">
        <f>IF((G19+G20+G21)&lt;0,G19+G20+G21," ")</f>
        <v xml:space="preserve"> </v>
      </c>
      <c r="H31" s="208" t="str">
        <f>IF((H19+H20+H21)&lt;0,H19+H20+H21," ")</f>
        <v xml:space="preserve"> </v>
      </c>
    </row>
    <row r="32" spans="1:9" x14ac:dyDescent="0.15">
      <c r="B32" s="226" t="str">
        <f>IF(C32&lt;&gt;" ","DESCUADRE, REVISAR INVER. Y FINANC."," ")</f>
        <v xml:space="preserve"> </v>
      </c>
      <c r="C32" s="227" t="str">
        <f>IF(C16&lt;&gt;C29,C16-C29," ")</f>
        <v xml:space="preserve"> </v>
      </c>
      <c r="D32" s="2"/>
      <c r="E32" s="2"/>
      <c r="F32" s="2"/>
      <c r="G32" s="2"/>
      <c r="H32" s="2"/>
    </row>
    <row r="35" spans="7:8" x14ac:dyDescent="0.15">
      <c r="G35" s="360" t="s">
        <v>161</v>
      </c>
      <c r="H35" s="360"/>
    </row>
  </sheetData>
  <sheetProtection sheet="1" objects="1" scenarios="1"/>
  <mergeCells count="2">
    <mergeCell ref="C2:H2"/>
    <mergeCell ref="G35:H35"/>
  </mergeCells>
  <phoneticPr fontId="2" type="noConversion"/>
  <conditionalFormatting sqref="D13:H14 D16:H16 D20:H23 D26:H27 D29:H29">
    <cfRule type="expression" dxfId="19" priority="1" stopIfTrue="1">
      <formula>ISERROR(D13)</formula>
    </cfRule>
  </conditionalFormatting>
  <conditionalFormatting sqref="B31:B32">
    <cfRule type="cellIs" dxfId="18" priority="2" stopIfTrue="1" operator="notEqual">
      <formula>" "</formula>
    </cfRule>
    <cfRule type="expression" dxfId="17" priority="3" stopIfTrue="1">
      <formula>ISERROR($B$31)</formula>
    </cfRule>
  </conditionalFormatting>
  <conditionalFormatting sqref="D31:H31">
    <cfRule type="cellIs" dxfId="16" priority="4" stopIfTrue="1" operator="notEqual">
      <formula>" "</formula>
    </cfRule>
    <cfRule type="expression" dxfId="15" priority="5" stopIfTrue="1">
      <formula>ISERROR(D31)</formula>
    </cfRule>
  </conditionalFormatting>
  <hyperlinks>
    <hyperlink ref="G35:H35" r:id="rId1" display="©   www.economia-excel.com"/>
  </hyperlinks>
  <pageMargins left="0.75" right="0.75" top="1" bottom="1" header="0" footer="0"/>
  <pageSetup paperSize="9" orientation="portrait" horizontalDpi="300" verticalDpi="300" r:id="rId2"/>
  <headerFooter alignWithMargins="0"/>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8"/>
  </sheetPr>
  <dimension ref="A1:L33"/>
  <sheetViews>
    <sheetView showGridLines="0" showRowColHeaders="0" showZeros="0" tabSelected="1" workbookViewId="0">
      <selection activeCell="K27" sqref="K27"/>
    </sheetView>
  </sheetViews>
  <sheetFormatPr baseColWidth="10" defaultRowHeight="13" x14ac:dyDescent="0.15"/>
  <cols>
    <col min="1" max="1" width="3.6640625" customWidth="1"/>
    <col min="2" max="2" width="24.1640625" customWidth="1"/>
    <col min="3" max="3" width="2.83203125" customWidth="1"/>
    <col min="4" max="9" width="12.6640625" customWidth="1"/>
    <col min="10" max="10" width="12.6640625" style="153" customWidth="1"/>
  </cols>
  <sheetData>
    <row r="1" spans="1:12" ht="10" customHeight="1" x14ac:dyDescent="0.15"/>
    <row r="2" spans="1:12" ht="23" x14ac:dyDescent="0.25">
      <c r="A2" s="216" t="s">
        <v>90</v>
      </c>
      <c r="D2" s="364" t="str">
        <f>INFO!D2</f>
        <v>EMPRESA EJEMPLO SL</v>
      </c>
      <c r="E2" s="365"/>
      <c r="F2" s="365"/>
      <c r="G2" s="365"/>
      <c r="H2" s="365"/>
      <c r="I2" s="365"/>
      <c r="J2" s="366"/>
    </row>
    <row r="3" spans="1:12" ht="10" customHeight="1" x14ac:dyDescent="0.15"/>
    <row r="4" spans="1:12" x14ac:dyDescent="0.15">
      <c r="D4" s="212" t="s">
        <v>125</v>
      </c>
      <c r="E4" s="213" t="s">
        <v>1</v>
      </c>
      <c r="F4" s="213" t="s">
        <v>2</v>
      </c>
      <c r="G4" s="213" t="s">
        <v>3</v>
      </c>
      <c r="H4" s="213" t="s">
        <v>4</v>
      </c>
      <c r="I4" s="213" t="s">
        <v>5</v>
      </c>
      <c r="J4" s="214" t="s">
        <v>136</v>
      </c>
      <c r="K4" s="153"/>
    </row>
    <row r="5" spans="1:12" x14ac:dyDescent="0.15">
      <c r="B5" s="161" t="s">
        <v>188</v>
      </c>
      <c r="C5" s="160"/>
      <c r="D5" s="170"/>
      <c r="E5" s="170"/>
      <c r="F5" s="170"/>
      <c r="G5" s="170"/>
      <c r="H5" s="170"/>
      <c r="I5" s="170"/>
      <c r="J5" s="171"/>
    </row>
    <row r="6" spans="1:12" x14ac:dyDescent="0.15">
      <c r="B6" s="155" t="s">
        <v>129</v>
      </c>
      <c r="C6" s="167" t="s">
        <v>90</v>
      </c>
      <c r="D6" s="172">
        <f>BALANCE!C23-BALANCE!C9</f>
        <v>6000</v>
      </c>
      <c r="E6" s="172">
        <f>BALANCE!D23-BALANCE!D9</f>
        <v>5686.4359504836066</v>
      </c>
      <c r="F6" s="172">
        <f>BALANCE!E23-BALANCE!E9</f>
        <v>12240.209179584312</v>
      </c>
      <c r="G6" s="172">
        <f>BALANCE!F23-BALANCE!F9</f>
        <v>15073.375491771374</v>
      </c>
      <c r="H6" s="172">
        <f>BALANCE!G23-BALANCE!G9</f>
        <v>18891.636726230947</v>
      </c>
      <c r="I6" s="172">
        <f>BALANCE!H23-BALANCE!H9</f>
        <v>26417.353809852168</v>
      </c>
      <c r="J6" s="173" t="s">
        <v>142</v>
      </c>
    </row>
    <row r="7" spans="1:12" x14ac:dyDescent="0.15">
      <c r="B7" s="155" t="s">
        <v>57</v>
      </c>
      <c r="C7" s="167" t="s">
        <v>90</v>
      </c>
      <c r="D7" s="172">
        <f>BALANCE!C13</f>
        <v>1000</v>
      </c>
      <c r="E7" s="172">
        <f>TESORERIA!C17</f>
        <v>42.60033404525052</v>
      </c>
      <c r="F7" s="172">
        <f>TESORERIA!D17</f>
        <v>3349.7982206802035</v>
      </c>
      <c r="G7" s="172">
        <f>TESORERIA!E17</f>
        <v>10092.553573963156</v>
      </c>
      <c r="H7" s="172">
        <f>TESORERIA!F17</f>
        <v>8025.8833015734053</v>
      </c>
      <c r="I7" s="172">
        <f>TESORERIA!G17</f>
        <v>14622.833261906962</v>
      </c>
      <c r="J7" s="173" t="s">
        <v>151</v>
      </c>
    </row>
    <row r="8" spans="1:12" x14ac:dyDescent="0.15">
      <c r="B8" s="156" t="s">
        <v>138</v>
      </c>
      <c r="C8" s="167" t="s">
        <v>90</v>
      </c>
      <c r="D8" s="176" t="e">
        <f>(BALANCE!C13+BALANCE!C12)/BALANCE!C27</f>
        <v>#DIV/0!</v>
      </c>
      <c r="E8" s="176">
        <f>(BALANCE!D13+BALANCE!D12)/BALANCE!D27</f>
        <v>1.7327965737220432</v>
      </c>
      <c r="F8" s="176">
        <f>(BALANCE!E13+BALANCE!E12)/BALANCE!E27</f>
        <v>4.2538233579261062</v>
      </c>
      <c r="G8" s="176">
        <f>(BALANCE!F13+BALANCE!F12)/BALANCE!F27</f>
        <v>5.5890694985084837</v>
      </c>
      <c r="H8" s="176">
        <f>(BALANCE!G13+BALANCE!G12)/BALANCE!G27</f>
        <v>6.0802945298503488</v>
      </c>
      <c r="I8" s="176">
        <f>(BALANCE!H13+BALANCE!H12)/BALANCE!H27</f>
        <v>7.2228334620842869</v>
      </c>
      <c r="J8" s="173" t="s">
        <v>139</v>
      </c>
    </row>
    <row r="9" spans="1:12" x14ac:dyDescent="0.15">
      <c r="B9" s="156" t="s">
        <v>130</v>
      </c>
      <c r="C9" s="167" t="s">
        <v>90</v>
      </c>
      <c r="D9" s="176" t="e">
        <f>BALANCE!C14/BALANCE!C27</f>
        <v>#DIV/0!</v>
      </c>
      <c r="E9" s="176">
        <f>BALANCE!D14/BALANCE!D27</f>
        <v>3.4708918118172818</v>
      </c>
      <c r="F9" s="176">
        <f>BALANCE!E14/BALANCE!E27</f>
        <v>7.3823947864975352</v>
      </c>
      <c r="G9" s="176">
        <f>BALANCE!F14/BALANCE!F27</f>
        <v>6.4581171175561032</v>
      </c>
      <c r="H9" s="176">
        <f>BALANCE!G14/BALANCE!G27</f>
        <v>9.2088659584217769</v>
      </c>
      <c r="I9" s="176">
        <f>BALANCE!H14/BALANCE!H27</f>
        <v>9.8299763192271445</v>
      </c>
      <c r="J9" s="173" t="s">
        <v>140</v>
      </c>
    </row>
    <row r="10" spans="1:12" x14ac:dyDescent="0.15">
      <c r="B10" s="156" t="s">
        <v>131</v>
      </c>
      <c r="C10" s="167" t="s">
        <v>90</v>
      </c>
      <c r="D10" s="176">
        <f>(BALANCE!C22+BALANCE!C27)/BALANCE!C29</f>
        <v>0.41176470588235292</v>
      </c>
      <c r="E10" s="176">
        <f>(BALANCE!D22+BALANCE!D27)/BALANCE!D29</f>
        <v>0.47855563496573211</v>
      </c>
      <c r="F10" s="176">
        <f>(BALANCE!E22+BALANCE!E27)/BALANCE!E29</f>
        <v>0.42352044530753741</v>
      </c>
      <c r="G10" s="176">
        <f>(BALANCE!F22+BALANCE!F27)/BALANCE!F29</f>
        <v>0.36461550114845087</v>
      </c>
      <c r="H10" s="176">
        <f>(BALANCE!G22+BALANCE!G27)/BALANCE!G29</f>
        <v>0.33034346819917865</v>
      </c>
      <c r="I10" s="176">
        <f>(BALANCE!H22+BALANCE!H27)/BALANCE!H29</f>
        <v>0.28691522108348294</v>
      </c>
      <c r="J10" s="173" t="s">
        <v>141</v>
      </c>
    </row>
    <row r="11" spans="1:12" x14ac:dyDescent="0.15">
      <c r="C11" s="168"/>
      <c r="L11" s="215"/>
    </row>
    <row r="12" spans="1:12" x14ac:dyDescent="0.15">
      <c r="C12" s="168"/>
      <c r="L12" s="215"/>
    </row>
    <row r="13" spans="1:12" x14ac:dyDescent="0.15">
      <c r="B13" s="162" t="s">
        <v>88</v>
      </c>
      <c r="C13" s="169"/>
      <c r="D13" s="154"/>
      <c r="E13" s="154"/>
      <c r="F13" s="154"/>
      <c r="G13" s="154"/>
      <c r="H13" s="154"/>
      <c r="I13" s="154"/>
      <c r="J13" s="165"/>
      <c r="L13" s="215"/>
    </row>
    <row r="14" spans="1:12" x14ac:dyDescent="0.15">
      <c r="B14" s="163" t="s">
        <v>145</v>
      </c>
      <c r="C14" s="167" t="s">
        <v>90</v>
      </c>
      <c r="D14" s="174"/>
      <c r="E14" s="172">
        <f>PRODUCTOS!D20</f>
        <v>48000</v>
      </c>
      <c r="F14" s="172">
        <f>PRODUCTOS!E20</f>
        <v>58500</v>
      </c>
      <c r="G14" s="172">
        <f>PRODUCTOS!F20</f>
        <v>65000</v>
      </c>
      <c r="H14" s="172">
        <f>PRODUCTOS!G20</f>
        <v>72600</v>
      </c>
      <c r="I14" s="172">
        <f>PRODUCTOS!H20</f>
        <v>85000</v>
      </c>
      <c r="J14" s="173"/>
    </row>
    <row r="15" spans="1:12" x14ac:dyDescent="0.15">
      <c r="B15" s="163" t="s">
        <v>197</v>
      </c>
      <c r="C15" s="167" t="s">
        <v>90</v>
      </c>
      <c r="D15" s="174"/>
      <c r="E15" s="172">
        <f>RESULTADOS!C10-RESULTADOS!C11</f>
        <v>23000</v>
      </c>
      <c r="F15" s="172">
        <f>RESULTADOS!D10-RESULTADOS!D11</f>
        <v>22000</v>
      </c>
      <c r="G15" s="172">
        <f>RESULTADOS!E10-RESULTADOS!E11</f>
        <v>25200</v>
      </c>
      <c r="H15" s="172">
        <f>RESULTADOS!F10-RESULTADOS!F11</f>
        <v>28800</v>
      </c>
      <c r="I15" s="172">
        <f>RESULTADOS!G10-RESULTADOS!G11</f>
        <v>31800</v>
      </c>
      <c r="J15" s="173"/>
    </row>
    <row r="16" spans="1:12" x14ac:dyDescent="0.15">
      <c r="B16" s="163" t="s">
        <v>146</v>
      </c>
      <c r="C16" s="167" t="s">
        <v>90</v>
      </c>
      <c r="D16" s="174"/>
      <c r="E16" s="172">
        <f>E14-E15</f>
        <v>25000</v>
      </c>
      <c r="F16" s="172">
        <f>F14-F15</f>
        <v>36500</v>
      </c>
      <c r="G16" s="172">
        <f>G14-G15</f>
        <v>39800</v>
      </c>
      <c r="H16" s="172">
        <f>H14-H15</f>
        <v>43800</v>
      </c>
      <c r="I16" s="172">
        <f>I14-I15</f>
        <v>53200</v>
      </c>
      <c r="J16" s="173" t="s">
        <v>150</v>
      </c>
    </row>
    <row r="17" spans="2:10" x14ac:dyDescent="0.15">
      <c r="B17" s="163" t="s">
        <v>126</v>
      </c>
      <c r="C17" s="167" t="s">
        <v>90</v>
      </c>
      <c r="D17" s="174"/>
      <c r="E17" s="175">
        <f>E16/E14</f>
        <v>0.52083333333333337</v>
      </c>
      <c r="F17" s="175">
        <f>F16/F14</f>
        <v>0.62393162393162394</v>
      </c>
      <c r="G17" s="175">
        <f>G16/G14</f>
        <v>0.61230769230769233</v>
      </c>
      <c r="H17" s="175">
        <f>H16/H14</f>
        <v>0.60330578512396693</v>
      </c>
      <c r="I17" s="175">
        <f>I16/I14</f>
        <v>0.62588235294117645</v>
      </c>
      <c r="J17" s="173"/>
    </row>
    <row r="18" spans="2:10" x14ac:dyDescent="0.15">
      <c r="B18" s="163" t="s">
        <v>147</v>
      </c>
      <c r="C18" s="167" t="s">
        <v>90</v>
      </c>
      <c r="D18" s="172"/>
      <c r="E18" s="172">
        <f>GASTOS!E34</f>
        <v>25200</v>
      </c>
      <c r="F18" s="172">
        <f>GASTOS!F34</f>
        <v>25912.799999999999</v>
      </c>
      <c r="G18" s="172">
        <f>GASTOS!G34</f>
        <v>26394.516</v>
      </c>
      <c r="H18" s="172">
        <f>GASTOS!H34</f>
        <v>26885.318219999997</v>
      </c>
      <c r="I18" s="172">
        <f>GASTOS!I34</f>
        <v>40634.349801299992</v>
      </c>
      <c r="J18" s="173" t="s">
        <v>148</v>
      </c>
    </row>
    <row r="19" spans="2:10" x14ac:dyDescent="0.15">
      <c r="B19" s="164" t="s">
        <v>127</v>
      </c>
      <c r="C19" s="167" t="s">
        <v>90</v>
      </c>
      <c r="D19" s="174"/>
      <c r="E19" s="172">
        <f>E18/E17</f>
        <v>48384</v>
      </c>
      <c r="F19" s="172">
        <f>F18/F17</f>
        <v>41531.47397260274</v>
      </c>
      <c r="G19" s="172">
        <f>G18/G17</f>
        <v>43106.621608040201</v>
      </c>
      <c r="H19" s="172">
        <f>H18/H17</f>
        <v>44563.33567972602</v>
      </c>
      <c r="I19" s="172">
        <f>I18/I17</f>
        <v>64923.303253956758</v>
      </c>
      <c r="J19" s="173" t="s">
        <v>149</v>
      </c>
    </row>
    <row r="20" spans="2:10" x14ac:dyDescent="0.15">
      <c r="C20" s="168"/>
    </row>
    <row r="21" spans="2:10" x14ac:dyDescent="0.15">
      <c r="C21" s="168"/>
    </row>
    <row r="22" spans="2:10" x14ac:dyDescent="0.15">
      <c r="B22" s="162" t="s">
        <v>89</v>
      </c>
      <c r="C22" s="169" t="s">
        <v>90</v>
      </c>
      <c r="D22" s="154"/>
      <c r="E22" s="154"/>
      <c r="F22" s="154"/>
      <c r="G22" s="154"/>
      <c r="H22" s="154"/>
      <c r="I22" s="154"/>
      <c r="J22" s="165"/>
    </row>
    <row r="23" spans="2:10" x14ac:dyDescent="0.15">
      <c r="B23" s="178" t="s">
        <v>133</v>
      </c>
      <c r="C23" s="167"/>
      <c r="D23" s="154"/>
      <c r="E23" s="154"/>
      <c r="F23" s="154"/>
      <c r="G23" s="154"/>
      <c r="H23" s="154"/>
      <c r="I23" s="154"/>
      <c r="J23" s="165"/>
    </row>
    <row r="24" spans="2:10" x14ac:dyDescent="0.15">
      <c r="B24" s="166" t="s">
        <v>132</v>
      </c>
      <c r="C24" s="167" t="s">
        <v>90</v>
      </c>
      <c r="D24" s="174"/>
      <c r="E24" s="176">
        <f>RESULTADOS!C9/BALANCE!D16</f>
        <v>1.512391886259093</v>
      </c>
      <c r="F24" s="176">
        <f>RESULTADOS!D9/BALANCE!E16</f>
        <v>1.6928054443914664</v>
      </c>
      <c r="G24" s="176">
        <f>RESULTADOS!E9/BALANCE!F16</f>
        <v>1.6842278661670804</v>
      </c>
      <c r="H24" s="176">
        <f>RESULTADOS!F9/BALANCE!G16</f>
        <v>1.5848181146027198</v>
      </c>
      <c r="I24" s="176">
        <f>RESULTADOS!G9/BALANCE!H16</f>
        <v>1.7751182234711314</v>
      </c>
      <c r="J24" s="173" t="s">
        <v>143</v>
      </c>
    </row>
    <row r="25" spans="2:10" x14ac:dyDescent="0.15">
      <c r="B25" s="166" t="s">
        <v>37</v>
      </c>
      <c r="C25" s="167" t="s">
        <v>90</v>
      </c>
      <c r="D25" s="174"/>
      <c r="E25" s="176">
        <f>RESULTADOS!C18/RESULTADOS!C9</f>
        <v>-9.2708333333333337E-2</v>
      </c>
      <c r="F25" s="176">
        <f>RESULTADOS!D18/RESULTADOS!D9</f>
        <v>0.10661880341880343</v>
      </c>
      <c r="G25" s="176">
        <f>RESULTADOS!E18/RESULTADOS!E9</f>
        <v>0.12713565128205129</v>
      </c>
      <c r="H25" s="176">
        <f>RESULTADOS!F18/RESULTADOS!F9</f>
        <v>0.14838863792470161</v>
      </c>
      <c r="I25" s="176">
        <f>RESULTADOS!G18/RESULTADOS!G9</f>
        <v>7.5576276847450996E-2</v>
      </c>
      <c r="J25" s="173" t="s">
        <v>143</v>
      </c>
    </row>
    <row r="26" spans="2:10" x14ac:dyDescent="0.15">
      <c r="B26" s="178" t="s">
        <v>128</v>
      </c>
      <c r="C26" s="167"/>
      <c r="D26" s="154"/>
      <c r="E26" s="177"/>
      <c r="F26" s="177"/>
      <c r="G26" s="177"/>
      <c r="H26" s="177"/>
      <c r="I26" s="177"/>
      <c r="J26" s="165"/>
    </row>
    <row r="27" spans="2:10" x14ac:dyDescent="0.15">
      <c r="B27" s="166" t="s">
        <v>134</v>
      </c>
      <c r="C27" s="167" t="s">
        <v>90</v>
      </c>
      <c r="D27" s="174"/>
      <c r="E27" s="176">
        <f>IF((BALANCE!D19+BALANCE!D20+BALANCE!D21)&gt;0,BALANCE!D16/(BALANCE!D19+BALANCE!D20+BALANCE!D21)*(RESULTADOS!C20/RESULTADOS!C18),0)</f>
        <v>2.2194186923670407</v>
      </c>
      <c r="F27" s="176">
        <f>IF((BALANCE!E19+BALANCE!E20+BALANCE!E21)&gt;0,BALANCE!E16/(BALANCE!E19+BALANCE!E20+BALANCE!E21)*(RESULTADOS!D20/RESULTADOS!D18),0)</f>
        <v>1.5554635584858942</v>
      </c>
      <c r="G27" s="176">
        <f>IF((BALANCE!F19+BALANCE!F20+BALANCE!F21)&gt;0,BALANCE!F16/(BALANCE!F19+BALANCE!F20+BALANCE!F21)*(RESULTADOS!E20/RESULTADOS!E18),0)</f>
        <v>1.4527404562843607</v>
      </c>
      <c r="H27" s="176">
        <f>IF((BALANCE!G19+BALANCE!G20+BALANCE!G21)&gt;0,BALANCE!G16/(BALANCE!G19+BALANCE!G20+BALANCE!G21)*(RESULTADOS!F20/RESULTADOS!F18),0)</f>
        <v>1.4149153563387771</v>
      </c>
      <c r="I27" s="176">
        <f>IF((BALANCE!H19+BALANCE!H20+BALANCE!H21)&gt;0,BALANCE!H16/(BALANCE!H19+BALANCE!H20+BALANCE!H21)*(RESULTADOS!G20/RESULTADOS!G18),0)</f>
        <v>1.255752129354436</v>
      </c>
      <c r="J27" s="173" t="s">
        <v>144</v>
      </c>
    </row>
    <row r="28" spans="2:10" x14ac:dyDescent="0.15">
      <c r="B28" s="166" t="s">
        <v>135</v>
      </c>
      <c r="C28" s="167" t="s">
        <v>90</v>
      </c>
      <c r="D28" s="174"/>
      <c r="E28" s="176">
        <f>RESULTADOS!C22/RESULTADOS!C20</f>
        <v>0.67</v>
      </c>
      <c r="F28" s="176">
        <f>RESULTADOS!D22/RESULTADOS!D20</f>
        <v>0.66999999999999993</v>
      </c>
      <c r="G28" s="176">
        <f>RESULTADOS!E22/RESULTADOS!E20</f>
        <v>0.66999999999999993</v>
      </c>
      <c r="H28" s="176">
        <f>RESULTADOS!F22/RESULTADOS!F20</f>
        <v>0.67</v>
      </c>
      <c r="I28" s="176">
        <f>RESULTADOS!G22/RESULTADOS!G20</f>
        <v>0.66999999999999993</v>
      </c>
      <c r="J28" s="173"/>
    </row>
    <row r="29" spans="2:10" x14ac:dyDescent="0.15">
      <c r="B29" s="163"/>
      <c r="C29" s="167"/>
      <c r="D29" s="154"/>
      <c r="E29" s="177"/>
      <c r="F29" s="177"/>
      <c r="G29" s="177"/>
      <c r="H29" s="177"/>
      <c r="I29" s="177"/>
      <c r="J29" s="165"/>
    </row>
    <row r="30" spans="2:10" x14ac:dyDescent="0.15">
      <c r="B30" s="163" t="s">
        <v>137</v>
      </c>
      <c r="C30" s="167" t="s">
        <v>90</v>
      </c>
      <c r="D30" s="174"/>
      <c r="E30" s="176">
        <f>E24*E25*E27*E28</f>
        <v>-0.208495724946373</v>
      </c>
      <c r="F30" s="176">
        <f>F24*F25*F27*F28</f>
        <v>0.18809423933894118</v>
      </c>
      <c r="G30" s="176">
        <f>G24*G25*G27*G28</f>
        <v>0.20841598946432333</v>
      </c>
      <c r="H30" s="176">
        <f>H24*H25*H27*H28</f>
        <v>0.22293863503363751</v>
      </c>
      <c r="I30" s="176">
        <f>I24*I25*I27*I28</f>
        <v>0.11287337259171093</v>
      </c>
      <c r="J30" s="173" t="s">
        <v>143</v>
      </c>
    </row>
    <row r="31" spans="2:10" x14ac:dyDescent="0.15">
      <c r="B31" s="163" t="s">
        <v>163</v>
      </c>
      <c r="C31" s="167"/>
      <c r="D31" s="174"/>
      <c r="E31" s="211">
        <f>E30</f>
        <v>-0.208495724946373</v>
      </c>
      <c r="F31" s="211">
        <f>F30</f>
        <v>0.18809423933894118</v>
      </c>
      <c r="G31" s="211">
        <f>G30</f>
        <v>0.20841598946432333</v>
      </c>
      <c r="H31" s="211">
        <f>H30</f>
        <v>0.22293863503363751</v>
      </c>
      <c r="I31" s="211">
        <f>I30</f>
        <v>0.11287337259171093</v>
      </c>
      <c r="J31" s="173" t="s">
        <v>143</v>
      </c>
    </row>
    <row r="32" spans="2:10" x14ac:dyDescent="0.15">
      <c r="E32" s="159"/>
      <c r="F32" s="159"/>
      <c r="G32" s="159"/>
      <c r="H32" s="159"/>
      <c r="I32" s="159"/>
    </row>
    <row r="33" spans="9:10" x14ac:dyDescent="0.15">
      <c r="I33" s="360" t="s">
        <v>161</v>
      </c>
      <c r="J33" s="360"/>
    </row>
  </sheetData>
  <sheetProtection sheet="1" objects="1" scenarios="1"/>
  <mergeCells count="2">
    <mergeCell ref="D2:J2"/>
    <mergeCell ref="I33:J33"/>
  </mergeCells>
  <phoneticPr fontId="2" type="noConversion"/>
  <conditionalFormatting sqref="E16:I16">
    <cfRule type="cellIs" dxfId="14" priority="1" stopIfTrue="1" operator="lessThanOrEqual">
      <formula>E18</formula>
    </cfRule>
  </conditionalFormatting>
  <conditionalFormatting sqref="D6:D7">
    <cfRule type="cellIs" dxfId="13" priority="2" stopIfTrue="1" operator="lessThanOrEqual">
      <formula>0</formula>
    </cfRule>
  </conditionalFormatting>
  <conditionalFormatting sqref="D8:I8">
    <cfRule type="expression" dxfId="12" priority="3" stopIfTrue="1">
      <formula>ISERROR(D8)</formula>
    </cfRule>
    <cfRule type="cellIs" dxfId="11" priority="4" stopIfTrue="1" operator="lessThanOrEqual">
      <formula>0.5</formula>
    </cfRule>
  </conditionalFormatting>
  <conditionalFormatting sqref="D9:I9">
    <cfRule type="expression" dxfId="10" priority="5" stopIfTrue="1">
      <formula>ISERROR(D9)</formula>
    </cfRule>
    <cfRule type="cellIs" dxfId="9" priority="6" stopIfTrue="1" operator="lessThanOrEqual">
      <formula>1.5</formula>
    </cfRule>
  </conditionalFormatting>
  <conditionalFormatting sqref="D10:I10">
    <cfRule type="expression" dxfId="8" priority="7" stopIfTrue="1">
      <formula>ISERROR(D10)</formula>
    </cfRule>
    <cfRule type="cellIs" dxfId="7" priority="8" stopIfTrue="1" operator="greaterThanOrEqual">
      <formula>0.6</formula>
    </cfRule>
  </conditionalFormatting>
  <conditionalFormatting sqref="E6:I7">
    <cfRule type="cellIs" dxfId="6" priority="9" stopIfTrue="1" operator="lessThanOrEqual">
      <formula>0</formula>
    </cfRule>
    <cfRule type="expression" dxfId="5" priority="10" stopIfTrue="1">
      <formula>ISERROR(E6)</formula>
    </cfRule>
  </conditionalFormatting>
  <conditionalFormatting sqref="E17:I17 E24:I25 E27:I28 E30:I31">
    <cfRule type="cellIs" dxfId="4" priority="11" stopIfTrue="1" operator="lessThanOrEqual">
      <formula>0</formula>
    </cfRule>
    <cfRule type="expression" dxfId="3" priority="12" stopIfTrue="1">
      <formula>ISERROR(E17)</formula>
    </cfRule>
  </conditionalFormatting>
  <conditionalFormatting sqref="E19:I19">
    <cfRule type="cellIs" dxfId="2" priority="13" stopIfTrue="1" operator="greaterThanOrEqual">
      <formula>E14</formula>
    </cfRule>
    <cfRule type="cellIs" dxfId="1" priority="14" stopIfTrue="1" operator="lessThanOrEqual">
      <formula>0</formula>
    </cfRule>
    <cfRule type="expression" dxfId="0" priority="15" stopIfTrue="1">
      <formula>ISERROR(E19)</formula>
    </cfRule>
  </conditionalFormatting>
  <hyperlinks>
    <hyperlink ref="I33:J33" r:id="rId1" display="©   www.economia-excel.com"/>
  </hyperlinks>
  <pageMargins left="0.75" right="0.75" top="1" bottom="1" header="0" footer="0"/>
  <pageSetup paperSize="9" orientation="portrait" horizontalDpi="300" verticalDpi="300"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INFO</vt:lpstr>
      <vt:lpstr>INVERSIONES</vt:lpstr>
      <vt:lpstr>FINANCIACION</vt:lpstr>
      <vt:lpstr>PRODUCTOS</vt:lpstr>
      <vt:lpstr>GASTOS</vt:lpstr>
      <vt:lpstr>RESULTADOS</vt:lpstr>
      <vt:lpstr>TESORERIA</vt:lpstr>
      <vt:lpstr>BALANCE</vt:lpstr>
      <vt:lpstr>ANALISIS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viabilidad económica financiera</dc:title>
  <dc:creator>ARP</dc:creator>
  <cp:keywords>economía, excel, empresas, contabilidad</cp:keywords>
  <cp:lastModifiedBy>Usuario de Microsoft Office</cp:lastModifiedBy>
  <dcterms:created xsi:type="dcterms:W3CDTF">2012-04-30T18:48:29Z</dcterms:created>
  <dcterms:modified xsi:type="dcterms:W3CDTF">2020-05-04T11:50:46Z</dcterms:modified>
  <cp:category>economia, excel</cp:category>
</cp:coreProperties>
</file>